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1" yWindow="65268" windowWidth="20216" windowHeight="11478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xlnm._FilterDatabase" localSheetId="3" hidden="1">'CUADRO 1.1B'!$A$34:$B$40</definedName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1,3'!$A$1:$Q$24</definedName>
    <definedName name="_xlnm.Print_Area" localSheetId="6">'CUADRO 1,4'!$A$1:$Y$39</definedName>
    <definedName name="_xlnm.Print_Area" localSheetId="7">'CUADRO 1,5'!$A$3:$Y$46</definedName>
    <definedName name="_xlnm.Print_Area" localSheetId="9">'CUADRO 1,7'!$A$1:$Q$46</definedName>
    <definedName name="_xlnm.Print_Area" localSheetId="16">'CUADRO 1.10'!$A$1:$Z$68</definedName>
    <definedName name="_xlnm.Print_Area" localSheetId="17">'CUADRO 1.11'!$A$3:$Z$63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1.1A'!$A$1:$O$42</definedName>
    <definedName name="_xlnm.Print_Area" localSheetId="3">'CUADRO 1.1B'!$A$1:$O$42</definedName>
    <definedName name="_xlnm.Print_Area" localSheetId="8">'CUADRO 1.6'!$A$1:$R$60</definedName>
    <definedName name="_xlnm.Print_Area" localSheetId="10">'CUADRO 1.8'!$A$1:$Y$74</definedName>
    <definedName name="_xlnm.Print_Area" localSheetId="11">'CUADRO 1.8 B'!$A$3:$Y$46</definedName>
    <definedName name="_xlnm.Print_Area" localSheetId="12">'CUADRO 1.8 C'!$A$1:$Z$65</definedName>
    <definedName name="_xlnm.Print_Area" localSheetId="13">'CUADRO 1.9'!$A$1:$Y$57</definedName>
    <definedName name="_xlnm.Print_Area" localSheetId="14">'CUADRO 1.9 B'!$A$1:$Y$47</definedName>
    <definedName name="_xlnm.Print_Area" localSheetId="15">'CUADRO 1.9 C'!$A$1:$Z$73</definedName>
    <definedName name="_xlnm.Print_Area" localSheetId="0">'INDICE'!$A$1:$D$32</definedName>
    <definedName name="PAX_NACIONAL" localSheetId="5">'CUADRO 1,3'!$A$6:$N$21</definedName>
    <definedName name="PAX_NACIONAL" localSheetId="6">'CUADRO 1,4'!$A$6:$T$37</definedName>
    <definedName name="PAX_NACIONAL" localSheetId="7">'CUADRO 1,5'!$A$6:$T$44</definedName>
    <definedName name="PAX_NACIONAL" localSheetId="9">'CUADRO 1,7'!$A$6:$N$44</definedName>
    <definedName name="PAX_NACIONAL" localSheetId="16">'CUADRO 1.10'!$A$6:$U$64</definedName>
    <definedName name="PAX_NACIONAL" localSheetId="17">'CUADRO 1.11'!$A$6:$U$61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1.8'!$A$6:$T$70</definedName>
    <definedName name="PAX_NACIONAL" localSheetId="11">'CUADRO 1.8 B'!$A$6:$T$43</definedName>
    <definedName name="PAX_NACIONAL" localSheetId="12">'CUADRO 1.8 C'!$A$6:$T$62</definedName>
    <definedName name="PAX_NACIONAL" localSheetId="13">'CUADRO 1.9'!$A$6:$T$53</definedName>
    <definedName name="PAX_NACIONAL" localSheetId="14">'CUADRO 1.9 B'!$A$6:$T$42</definedName>
    <definedName name="PAX_NACIONAL" localSheetId="15">'CUADRO 1.9 C'!$A$6:$T$68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<sst xmlns="http://schemas.openxmlformats.org/spreadsheetml/2006/main" count="1556" uniqueCount="458">
  <si>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</si>
  <si>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</si>
  <si>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</si>
  <si>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</si>
  <si>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</si>
  <si>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</si>
  <si>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</si>
  <si>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</si>
  <si>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</si>
  <si>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</si>
  <si>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</si>
  <si>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</si>
  <si>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</si>
  <si>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</si>
  <si>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</si>
  <si>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</si>
  <si>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</si>
  <si>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</si>
  <si>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</si>
  <si>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</si>
  <si>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</si>
  <si>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</si>
  <si>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</si>
  <si>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</si>
  <si>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</si>
  <si>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</si>
  <si>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</si>
  <si>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</si>
  <si>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</si>
  <si>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</si>
  <si>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</si>
  <si>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</si>
  <si>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</si>
  <si>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</si>
  <si>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</si>
  <si>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</si>
  <si>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</si>
  <si>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</si>
  <si>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</si>
  <si>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</si>
  <si>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</si>
  <si>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</si>
  <si>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</si>
  <si>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</si>
  <si>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</si>
  <si>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</si>
  <si>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</si>
  <si>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</si>
  <si>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</si>
  <si>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</si>
  <si>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</si>
  <si>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</si>
  <si>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</si>
  <si>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</si>
  <si>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</si>
  <si>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</si>
  <si>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</si>
  <si>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</si>
  <si>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</si>
  <si>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</si>
  <si>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</si>
  <si>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</si>
  <si>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</si>
  <si>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</si>
  <si>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</si>
  <si>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</si>
  <si>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</si>
  <si>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</si>
  <si>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</si>
  <si>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</si>
  <si>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</si>
  <si>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</si>
  <si>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</si>
  <si>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</si>
  <si>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</si>
  <si>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</si>
  <si>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</si>
  <si>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</si>
  <si>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</si>
  <si>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</si>
  <si>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</si>
  <si>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</si>
  <si>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</si>
  <si>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</si>
  <si>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</si>
  <si>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</si>
  <si>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</si>
  <si>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</si>
  <si>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</si>
  <si>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</si>
  <si>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</si>
  <si>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</si>
  <si>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</si>
  <si>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</si>
  <si>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</si>
  <si>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</si>
  <si>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</si>
  <si>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</si>
  <si>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</si>
  <si>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</si>
  <si>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</si>
  <si>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</si>
  <si>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</si>
  <si>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</si>
  <si>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</si>
  <si>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</si>
  <si>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</si>
  <si>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</si>
  <si>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</si>
  <si>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</si>
  <si>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</si>
  <si>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</si>
  <si>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</si>
  <si>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</si>
  <si>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</si>
  <si>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</si>
  <si>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</si>
  <si>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</si>
  <si>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</si>
  <si>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</si>
  <si>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</si>
  <si>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</si>
  <si>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</si>
  <si>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</si>
  <si>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</si>
  <si>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</si>
  <si>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</si>
  <si>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</si>
  <si>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</si>
  <si>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</si>
  <si>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</si>
  <si>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</si>
  <si>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</si>
  <si>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</si>
  <si>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</si>
  <si>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</si>
  <si>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</si>
  <si>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</si>
  <si>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</si>
  <si>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</si>
  <si>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</si>
  <si>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</si>
  <si>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</si>
  <si>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</si>
  <si>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</si>
  <si>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</si>
  <si>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La aerolíneaContinental Airlines suspendió sus operaciones en Colombia.  De manera simultánea la aerolínea United Airlines inició operaciones en Colombia con el itinerario</t>
  </si>
  <si>
    <t>que tenía autorizado Continental Airlines. Esta situación se refleja en las estadísticas a partir del mes de marzo de 2012.</t>
  </si>
  <si>
    <t>La aerolínea Fast Colombia SAS (VivaColombia), inició operaciones regulares a partir del 24 de mayo de 2012.</t>
  </si>
  <si>
    <t>BOGOTA</t>
  </si>
  <si>
    <t>RIONEGRO - ANTIOQUIA</t>
  </si>
  <si>
    <t>CALI</t>
  </si>
  <si>
    <t>CARTAGENA</t>
  </si>
  <si>
    <t>BARRANQUILLA</t>
  </si>
  <si>
    <t>BUCARAMANGA</t>
  </si>
  <si>
    <t>SAN ANDRES - ISLA</t>
  </si>
  <si>
    <t>PEREIRA</t>
  </si>
  <si>
    <t>CUCUTA</t>
  </si>
  <si>
    <t>ARMENIA</t>
  </si>
  <si>
    <t>Boletín Origen-Destino Septiembre 2012</t>
  </si>
  <si>
    <t>Ene- Sep 2011</t>
  </si>
  <si>
    <t>Ene- Sep 2012</t>
  </si>
  <si>
    <t>Sep 2012 - Sep 2011</t>
  </si>
  <si>
    <t>Ene - Sep 2012 / Ene - Sep 2011</t>
  </si>
  <si>
    <t>Septiembre 2012</t>
  </si>
  <si>
    <t>Septiembre 2011</t>
  </si>
  <si>
    <t>Enero - Septiembre 2012</t>
  </si>
  <si>
    <t>Enero - Septiembre 2011</t>
  </si>
  <si>
    <t>Avianca</t>
  </si>
  <si>
    <t>Copa Airlines Colombia</t>
  </si>
  <si>
    <t>Satena</t>
  </si>
  <si>
    <t>Fast Colombia</t>
  </si>
  <si>
    <t>Easy Fly</t>
  </si>
  <si>
    <t>Aer. Antioquia</t>
  </si>
  <si>
    <t>Searca</t>
  </si>
  <si>
    <t>Taxcaldas</t>
  </si>
  <si>
    <t>Sarpa</t>
  </si>
  <si>
    <t>Petroleum</t>
  </si>
  <si>
    <t>Sadelca</t>
  </si>
  <si>
    <t>Otras</t>
  </si>
  <si>
    <t>Aerosucre</t>
  </si>
  <si>
    <t>LAS</t>
  </si>
  <si>
    <t>CV Cargo</t>
  </si>
  <si>
    <t>Aer Caribe</t>
  </si>
  <si>
    <t>Tampa</t>
  </si>
  <si>
    <t>Selva</t>
  </si>
  <si>
    <t>Air Colombia</t>
  </si>
  <si>
    <t>Aerogal</t>
  </si>
  <si>
    <t>American</t>
  </si>
  <si>
    <t>Iberia</t>
  </si>
  <si>
    <t>Spirit Airlines</t>
  </si>
  <si>
    <t>Taca</t>
  </si>
  <si>
    <t>United Airlines</t>
  </si>
  <si>
    <t>Lan Peru</t>
  </si>
  <si>
    <t>Jetblue</t>
  </si>
  <si>
    <t>Air France</t>
  </si>
  <si>
    <t>Delta</t>
  </si>
  <si>
    <t>Lacsa</t>
  </si>
  <si>
    <t>Lufthansa</t>
  </si>
  <si>
    <t>Lan Chile</t>
  </si>
  <si>
    <t>Copa</t>
  </si>
  <si>
    <t>Aeromexico</t>
  </si>
  <si>
    <t>Air Canada</t>
  </si>
  <si>
    <t>Aerol. Argentinas</t>
  </si>
  <si>
    <t>Tame</t>
  </si>
  <si>
    <t>Taca International Airlines S.A</t>
  </si>
  <si>
    <t>Conviasa</t>
  </si>
  <si>
    <t>TAM</t>
  </si>
  <si>
    <t>Insel Air</t>
  </si>
  <si>
    <t>Cubana</t>
  </si>
  <si>
    <t>Tiara Air</t>
  </si>
  <si>
    <t>Linea A. Carguera de Col</t>
  </si>
  <si>
    <t>Centurion</t>
  </si>
  <si>
    <t>Ups</t>
  </si>
  <si>
    <t>Florida West</t>
  </si>
  <si>
    <t>Sky Lease I.</t>
  </si>
  <si>
    <t>Martinair</t>
  </si>
  <si>
    <t>Airborne Express. Inc</t>
  </si>
  <si>
    <t>Vensecar C.A.</t>
  </si>
  <si>
    <t>Absa</t>
  </si>
  <si>
    <t>Fedex</t>
  </si>
  <si>
    <t>Cargolux</t>
  </si>
  <si>
    <t>Mas Air</t>
  </si>
  <si>
    <t>Lufthansa Cargo</t>
  </si>
  <si>
    <t>Lan Colombia**</t>
  </si>
  <si>
    <t>Información provisional.  **: Antes Aires</t>
  </si>
  <si>
    <t>BOG-MDE-BOG</t>
  </si>
  <si>
    <t>BOG-CLO-BOG</t>
  </si>
  <si>
    <t>BOG-CTG-BOG</t>
  </si>
  <si>
    <t>BOG-BAQ-BOG</t>
  </si>
  <si>
    <t>BOG-BGA-BOG</t>
  </si>
  <si>
    <t>BOG-SMR-BOG</t>
  </si>
  <si>
    <t>BOG-ADZ-BOG</t>
  </si>
  <si>
    <t>BOG-CUC-BOG</t>
  </si>
  <si>
    <t>BOG-PEI-BOG</t>
  </si>
  <si>
    <t>CTG-MDE-CTG</t>
  </si>
  <si>
    <t>BOG-MTR-BOG</t>
  </si>
  <si>
    <t>CLO-CTG-CLO</t>
  </si>
  <si>
    <t>BOG-EYP-BOG</t>
  </si>
  <si>
    <t>CLO-MDE-CLO</t>
  </si>
  <si>
    <t>BAQ-MDE-BAQ</t>
  </si>
  <si>
    <t>BOG-VUP-BOG</t>
  </si>
  <si>
    <t>BOG-NVA-BOG</t>
  </si>
  <si>
    <t>ADZ-MDE-ADZ</t>
  </si>
  <si>
    <t>BOG-EJA-BOG</t>
  </si>
  <si>
    <t>BOG-AXM-BOG</t>
  </si>
  <si>
    <t>APO-EOH-APO</t>
  </si>
  <si>
    <t>EOH-UIB-EOH</t>
  </si>
  <si>
    <t>BOG-MZL-BOG</t>
  </si>
  <si>
    <t>BOG-PSO-BOG</t>
  </si>
  <si>
    <t>ADZ-CLO-ADZ</t>
  </si>
  <si>
    <t>CLO-BAQ-CLO</t>
  </si>
  <si>
    <t>BOG-LET-BOG</t>
  </si>
  <si>
    <t>BOG-IBE-BOG</t>
  </si>
  <si>
    <t>BOG-EOH-BOG</t>
  </si>
  <si>
    <t>CTG-PEI-CTG</t>
  </si>
  <si>
    <t>EOH-MTR-EOH</t>
  </si>
  <si>
    <t>MDE-SMR-MDE</t>
  </si>
  <si>
    <t>BOG-AUC-BOG</t>
  </si>
  <si>
    <t>CUC-BGA-CUC</t>
  </si>
  <si>
    <t>EOH-PEI-EOH</t>
  </si>
  <si>
    <t>BOG-RCH-BOG</t>
  </si>
  <si>
    <t>BOG-UIB-BOG</t>
  </si>
  <si>
    <t>BOG-FLA-BOG</t>
  </si>
  <si>
    <t>ADZ-PEI-ADZ</t>
  </si>
  <si>
    <t>BOG-PPN-BOG</t>
  </si>
  <si>
    <t>CTG-BGA-CTG</t>
  </si>
  <si>
    <t>CLO-SMR-CLO</t>
  </si>
  <si>
    <t>ADZ-CTG-ADZ</t>
  </si>
  <si>
    <t>ADZ-PVA-ADZ</t>
  </si>
  <si>
    <t>BOG-VVC-BOG</t>
  </si>
  <si>
    <t>ADZ-BGA-ADZ</t>
  </si>
  <si>
    <t>CLO-PSO-CLO</t>
  </si>
  <si>
    <t>CAQ-EOH-CAQ</t>
  </si>
  <si>
    <t>CLO-TCO-CLO</t>
  </si>
  <si>
    <t>OTRAS</t>
  </si>
  <si>
    <t>BOG-MIA-BOG</t>
  </si>
  <si>
    <t>BOG-FLL-BOG</t>
  </si>
  <si>
    <t>MDE-MIA-MDE</t>
  </si>
  <si>
    <t>BOG-JFK-BOG</t>
  </si>
  <si>
    <t>BOG-IAH-BOG</t>
  </si>
  <si>
    <t>CLO-MIA-CLO</t>
  </si>
  <si>
    <t>BOG-ORL-BOG</t>
  </si>
  <si>
    <t>MDE-FLL-MDE</t>
  </si>
  <si>
    <t>BOG-YYZ-BOG</t>
  </si>
  <si>
    <t>BAQ-MIA-BAQ</t>
  </si>
  <si>
    <t>BOG-EWR-BOG</t>
  </si>
  <si>
    <t>BOG-ATL-BOG</t>
  </si>
  <si>
    <t>CTG-FLL-CTG</t>
  </si>
  <si>
    <t>MDE-JFK-MDE</t>
  </si>
  <si>
    <t>CTG-MIA-CTG</t>
  </si>
  <si>
    <t>BOG-IAD-BOG</t>
  </si>
  <si>
    <t>AXM-FLL-AXM</t>
  </si>
  <si>
    <t>PEI-JFK-PEI</t>
  </si>
  <si>
    <t>BOG-UIO-BOG</t>
  </si>
  <si>
    <t>BOG-LIM-BOG</t>
  </si>
  <si>
    <t>BOG-CCS-BOG</t>
  </si>
  <si>
    <t>BOG-SCL-BOG</t>
  </si>
  <si>
    <t>BOG-BUE-BOG</t>
  </si>
  <si>
    <t>BOG-GYE-BOG</t>
  </si>
  <si>
    <t>BOG-SAO-BOG</t>
  </si>
  <si>
    <t>BOG-GRU-BOG</t>
  </si>
  <si>
    <t>MDE-UIO-MDE</t>
  </si>
  <si>
    <t>BOG-VLN-BOG</t>
  </si>
  <si>
    <t>MDE-LIM-MDE</t>
  </si>
  <si>
    <t>MDE-CCS-MDE</t>
  </si>
  <si>
    <t>BOG-RIO-BOG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</si>
  <si>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</si>
  <si>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</si>
  <si>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</si>
  <si>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</si>
  <si>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</si>
  <si>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</si>
  <si>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</si>
  <si>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BOG-PTY-BOG</t>
  </si>
  <si>
    <t>MDE-PTY-MDE</t>
  </si>
  <si>
    <t>BOG-MEX-BOG</t>
  </si>
  <si>
    <t>CLO-PTY-CLO</t>
  </si>
  <si>
    <t>CTG-PTY-CTG</t>
  </si>
  <si>
    <t>BAQ-PTY-BAQ</t>
  </si>
  <si>
    <t>BOG-SJO-BOG</t>
  </si>
  <si>
    <t>ADZ-PTY-ADZ</t>
  </si>
  <si>
    <t>BGA-PTY-BGA</t>
  </si>
  <si>
    <t>BOG-SDQ-BOG</t>
  </si>
  <si>
    <t>BOG-HAV-BOG</t>
  </si>
  <si>
    <t>BOG-AUA-BOG</t>
  </si>
  <si>
    <t>BOG-CUR-BOG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</si>
  <si>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</si>
  <si>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</si>
  <si>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</si>
  <si>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</si>
  <si>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</si>
  <si>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</si>
  <si>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</si>
  <si>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</si>
  <si>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</si>
  <si>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</si>
  <si>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</si>
  <si>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</si>
  <si>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</si>
  <si>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FRANCIA</t>
  </si>
  <si>
    <t>ALEMANIA</t>
  </si>
  <si>
    <t>INGLATERRA</t>
  </si>
  <si>
    <t>PANAMA</t>
  </si>
  <si>
    <t>MEXICO</t>
  </si>
  <si>
    <t>COSTA RICA</t>
  </si>
  <si>
    <t>EL SALVADOR</t>
  </si>
  <si>
    <t>REPUBLICA DOMINICANA</t>
  </si>
  <si>
    <t>HONDURAS</t>
  </si>
  <si>
    <t>GUATEMALA</t>
  </si>
  <si>
    <t>ANTILLAS HOLANDESAS</t>
  </si>
  <si>
    <t>CUBA</t>
  </si>
  <si>
    <t>BOG-CPQ-BOG</t>
  </si>
  <si>
    <t>BOG-AMS-BOG</t>
  </si>
  <si>
    <t>BOG-LUX-BOG</t>
  </si>
  <si>
    <t>Información provisional. *: Variación superior a 500%   **: Antes Aires.</t>
  </si>
  <si>
    <t>HOLANDA</t>
  </si>
  <si>
    <t>LUXEMBURGO</t>
  </si>
  <si>
    <t>BARBADOS</t>
  </si>
  <si>
    <t>BOGOTA - ELDORADO</t>
  </si>
  <si>
    <t>RIONEGRO - JOSE M. CORDOVA</t>
  </si>
  <si>
    <t>CALI - ALFONSO BONILLA ARAGON</t>
  </si>
  <si>
    <t>CARTAGENA - RAFAEL NUQEZ</t>
  </si>
  <si>
    <t>BARRANQUILLA-E. CORTISSOZ</t>
  </si>
  <si>
    <t>BUCARAMANGA - PALONEGRO</t>
  </si>
  <si>
    <t>SAN ANDRES-GUSTAVO ROJAS PINILLA</t>
  </si>
  <si>
    <t>MEDELLIN</t>
  </si>
  <si>
    <t>MEDELLIN - OLAYA HERRERA</t>
  </si>
  <si>
    <t>CUCUTA - CAMILO DAZA</t>
  </si>
  <si>
    <t>PEREIRA - MATECAÑAS</t>
  </si>
  <si>
    <t>SANTA MARTA</t>
  </si>
  <si>
    <t>SANTA MARTA - SIMON BOLIVAR</t>
  </si>
  <si>
    <t>MONTERIA</t>
  </si>
  <si>
    <t>MONTERIA - LOS GARZONES</t>
  </si>
  <si>
    <t>EL YOPAL</t>
  </si>
  <si>
    <t>NEIVA</t>
  </si>
  <si>
    <t>NEIVA - BENITO SALAS</t>
  </si>
  <si>
    <t>VALLEDUPAR</t>
  </si>
  <si>
    <t>VALLEDUPAR-ALFONSO LOPEZ P.</t>
  </si>
  <si>
    <t>QUIBDO</t>
  </si>
  <si>
    <t>QUIBDO - EL CARAÑO</t>
  </si>
  <si>
    <t>ARMENIA - EL EDEN</t>
  </si>
  <si>
    <t>PASTO</t>
  </si>
  <si>
    <t>PASTO - ANTONIO NARIQO</t>
  </si>
  <si>
    <t>MANIZALES</t>
  </si>
  <si>
    <t>MANIZALES - LA NUBIA</t>
  </si>
  <si>
    <t>BARRANCABERMEJA</t>
  </si>
  <si>
    <t>BARRANCABERMEJA-YARIGUIES</t>
  </si>
  <si>
    <t>CAREPA</t>
  </si>
  <si>
    <t>ANTONIO ROLDAN BETANCOURT</t>
  </si>
  <si>
    <t>IBAGUE</t>
  </si>
  <si>
    <t>IBAGUE - PERALES</t>
  </si>
  <si>
    <t>LETICIA</t>
  </si>
  <si>
    <t>LETICIA-ALFREDO VASQUEZ COBO</t>
  </si>
  <si>
    <t>VILLAVICENCIO</t>
  </si>
  <si>
    <t>VANGUARDIA</t>
  </si>
  <si>
    <t>PUERTO GAITAN</t>
  </si>
  <si>
    <t>MORELIA</t>
  </si>
  <si>
    <t>ARAUCA - MUNICIPIO</t>
  </si>
  <si>
    <t>ARAUCA - SANTIAGO PEREZ QUIROZ</t>
  </si>
  <si>
    <t>RIOHACHA</t>
  </si>
  <si>
    <t>RIOHACHA-ALMIRANTE PADILLA</t>
  </si>
  <si>
    <t>MAICAO</t>
  </si>
  <si>
    <t>JORGE ISAACS (ANTES LA MINA)</t>
  </si>
  <si>
    <t>POPAYAN</t>
  </si>
  <si>
    <t>POPAYAN - GMOLEON VALENCIA</t>
  </si>
  <si>
    <t>FLORENCIA</t>
  </si>
  <si>
    <t>GUSTAVO ARTUNDUAGA PAREDES</t>
  </si>
  <si>
    <t>TUMACO</t>
  </si>
  <si>
    <t>TUMACO - LA FLORIDA</t>
  </si>
  <si>
    <t>PUERTO ASIS</t>
  </si>
  <si>
    <t>PUERTO ASIS - 3 DE MAYO</t>
  </si>
  <si>
    <t>PROVIDENCIA</t>
  </si>
  <si>
    <t>PROVIDENCIA- EL EMBRUJO</t>
  </si>
  <si>
    <t>COROZAL</t>
  </si>
  <si>
    <t>COROZAL - LAS BRUJAS</t>
  </si>
  <si>
    <t>CAUCASIA</t>
  </si>
  <si>
    <t>CAUCASIA- JUAN H. WHITE</t>
  </si>
  <si>
    <t>BAHIA SOLANO</t>
  </si>
  <si>
    <t>BAHIA SOLANO - JOSE C. MUTIS</t>
  </si>
  <si>
    <t>PUERTO CARRENO</t>
  </si>
  <si>
    <t>CARREÑO-GERMAN OLANO</t>
  </si>
  <si>
    <t>SAN JOSE DEL GUAVIARE</t>
  </si>
  <si>
    <t>URIBIA</t>
  </si>
  <si>
    <t>PUERTO BOLIVAR - PORTETE</t>
  </si>
  <si>
    <t>GUAPI</t>
  </si>
  <si>
    <t>GUAPI - JUAN CASIANO</t>
  </si>
  <si>
    <t>MITU</t>
  </si>
  <si>
    <t>NUQUI</t>
  </si>
  <si>
    <t>NUQUI - REYES MURILLO</t>
  </si>
  <si>
    <t>VILLA GARZON</t>
  </si>
  <si>
    <t>PUERTO INIRIDA</t>
  </si>
  <si>
    <t>PUERTO INIRIDA - CESAR GAVIRIA TRUJ</t>
  </si>
  <si>
    <t>LA MACARENA</t>
  </si>
  <si>
    <t>LA MACARENA - META</t>
  </si>
  <si>
    <t>EL BAGRE</t>
  </si>
  <si>
    <t>BUENAVENTURA</t>
  </si>
  <si>
    <t>REMEDIOS</t>
  </si>
  <si>
    <t>REMEDIOS OTU</t>
  </si>
  <si>
    <t>FORTUL</t>
  </si>
  <si>
    <t>SAN MARTIN</t>
  </si>
  <si>
    <t>MATUPA</t>
  </si>
  <si>
    <t>SOLANO</t>
  </si>
  <si>
    <t>MIRAFLORES - GUAVIARE</t>
  </si>
  <si>
    <t>MIRAFLORES</t>
  </si>
  <si>
    <t>CARURU</t>
  </si>
  <si>
    <t>CUMARIBO</t>
  </si>
  <si>
    <t>GUAINIA (BARRANCO MINAS)</t>
  </si>
  <si>
    <t>BARRANCO MINAS</t>
  </si>
  <si>
    <t>TARAIRA</t>
  </si>
  <si>
    <t>LA PRIMAVERA</t>
  </si>
  <si>
    <t>SANTA RITA - VICHADA</t>
  </si>
  <si>
    <t>CENTRO ADM. "MARANDUA"</t>
  </si>
  <si>
    <t>TRES ESQUINAS AB</t>
  </si>
  <si>
    <t>PUERTO LEGUIZAMO</t>
  </si>
  <si>
    <t>CALOTO</t>
  </si>
  <si>
    <t>LA ARROBLEDA</t>
  </si>
  <si>
    <t>Información provisional. *: Variación superior a 500%   . **: Antes Aires.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</si>
</sst>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5" fillId="21" borderId="5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99" fillId="0" borderId="8" applyNumberFormat="0" applyFill="0" applyAlignment="0" applyProtection="0"/>
    <xf numFmtId="0" fontId="111" fillId="0" borderId="9" applyNumberFormat="0" applyFill="0" applyAlignment="0" applyProtection="0"/>
  </cellStyleXfs>
  <cellXfs count="69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2" fillId="3" borderId="36" xfId="56" applyFont="1" applyFill="1" applyBorder="1">
      <alignment/>
      <protection/>
    </xf>
    <xf numFmtId="0" fontId="113" fillId="3" borderId="35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3" fillId="3" borderId="17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6" fillId="3" borderId="18" xfId="56" applyFont="1" applyFill="1" applyBorder="1">
      <alignment/>
      <protection/>
    </xf>
    <xf numFmtId="0" fontId="112" fillId="3" borderId="18" xfId="56" applyFont="1" applyFill="1" applyBorder="1">
      <alignment/>
      <protection/>
    </xf>
    <xf numFmtId="0" fontId="112" fillId="3" borderId="149" xfId="56" applyFont="1" applyFill="1" applyBorder="1">
      <alignment/>
      <protection/>
    </xf>
    <xf numFmtId="0" fontId="113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7" fillId="7" borderId="153" xfId="59" applyFont="1" applyFill="1" applyBorder="1">
      <alignment/>
      <protection/>
    </xf>
    <xf numFmtId="0" fontId="117" fillId="7" borderId="0" xfId="59" applyFont="1" applyFill="1">
      <alignment/>
      <protection/>
    </xf>
    <xf numFmtId="0" fontId="118" fillId="7" borderId="154" xfId="59" applyFont="1" applyFill="1" applyBorder="1" applyAlignment="1">
      <alignment/>
      <protection/>
    </xf>
    <xf numFmtId="0" fontId="119" fillId="7" borderId="141" xfId="59" applyFont="1" applyFill="1" applyBorder="1" applyAlignment="1">
      <alignment/>
      <protection/>
    </xf>
    <xf numFmtId="0" fontId="120" fillId="7" borderId="154" xfId="59" applyFont="1" applyFill="1" applyBorder="1" applyAlignment="1">
      <alignment/>
      <protection/>
    </xf>
    <xf numFmtId="0" fontId="121" fillId="7" borderId="141" xfId="59" applyFont="1" applyFill="1" applyBorder="1" applyAlignment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>
      <alignment/>
      <protection/>
    </xf>
    <xf numFmtId="37" fontId="124" fillId="7" borderId="0" xfId="61" applyFont="1" applyFill="1" applyAlignment="1">
      <alignment horizontal="left" indent="1"/>
      <protection/>
    </xf>
    <xf numFmtId="37" fontId="125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6" fillId="7" borderId="0" xfId="61" applyFont="1" applyFill="1" applyAlignment="1">
      <alignment horizontal="left" indent="1"/>
      <protection/>
    </xf>
    <xf numFmtId="37" fontId="127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56" applyFont="1" applyFill="1">
      <alignment/>
      <protection/>
    </xf>
    <xf numFmtId="0" fontId="132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3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4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5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6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7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8" xfId="57" applyNumberFormat="1" applyFont="1" applyFill="1" applyBorder="1" applyAlignment="1">
      <alignment horizontal="right" vertical="center"/>
      <protection/>
    </xf>
    <xf numFmtId="0" fontId="40" fillId="39" borderId="179" xfId="56" applyFont="1" applyFill="1" applyBorder="1" applyAlignment="1">
      <alignment horizontal="center"/>
      <protection/>
    </xf>
    <xf numFmtId="0" fontId="40" fillId="39" borderId="180" xfId="56" applyFont="1" applyFill="1" applyBorder="1" applyAlignment="1">
      <alignment horizontal="center"/>
      <protection/>
    </xf>
    <xf numFmtId="0" fontId="138" fillId="39" borderId="18" xfId="56" applyFont="1" applyFill="1" applyBorder="1" applyAlignment="1">
      <alignment horizontal="center"/>
      <protection/>
    </xf>
    <xf numFmtId="0" fontId="138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9" fillId="37" borderId="181" xfId="45" applyNumberFormat="1" applyFont="1" applyFill="1" applyBorder="1" applyAlignment="1" applyProtection="1">
      <alignment horizontal="center"/>
      <protection/>
    </xf>
    <xf numFmtId="37" fontId="139" fillId="37" borderId="182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49" fontId="5" fillId="35" borderId="183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4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5" xfId="63" applyNumberFormat="1" applyFont="1" applyFill="1" applyBorder="1" applyAlignment="1">
      <alignment horizontal="center" vertical="center" wrapText="1"/>
      <protection/>
    </xf>
    <xf numFmtId="49" fontId="12" fillId="35" borderId="186" xfId="63" applyNumberFormat="1" applyFont="1" applyFill="1" applyBorder="1" applyAlignment="1">
      <alignment horizontal="center" vertical="center" wrapText="1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5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7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8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7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9" xfId="63" applyFont="1" applyFill="1" applyBorder="1" applyAlignment="1">
      <alignment horizontal="center" vertical="center"/>
      <protection/>
    </xf>
    <xf numFmtId="1" fontId="5" fillId="35" borderId="188" xfId="63" applyNumberFormat="1" applyFont="1" applyFill="1" applyBorder="1" applyAlignment="1">
      <alignment horizontal="center" vertical="center" wrapText="1"/>
      <protection/>
    </xf>
    <xf numFmtId="1" fontId="5" fillId="35" borderId="190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1" xfId="57" applyNumberFormat="1" applyFont="1" applyFill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8" fillId="35" borderId="193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6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7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8" fillId="35" borderId="198" xfId="57" applyNumberFormat="1" applyFont="1" applyFill="1" applyBorder="1" applyAlignment="1">
      <alignment horizontal="center" vertical="center" wrapText="1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0" xfId="57" applyNumberFormat="1" applyFont="1" applyFill="1" applyBorder="1" applyAlignment="1">
      <alignment horizontal="center" vertical="center" wrapText="1"/>
      <protection/>
    </xf>
    <xf numFmtId="49" fontId="13" fillId="35" borderId="201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6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2" xfId="57" applyFont="1" applyFill="1" applyBorder="1" applyAlignment="1">
      <alignment horizontal="center"/>
      <protection/>
    </xf>
    <xf numFmtId="0" fontId="19" fillId="35" borderId="178" xfId="57" applyFont="1" applyFill="1" applyBorder="1" applyAlignment="1">
      <alignment horizontal="center"/>
      <protection/>
    </xf>
    <xf numFmtId="0" fontId="19" fillId="35" borderId="203" xfId="57" applyFont="1" applyFill="1" applyBorder="1" applyAlignment="1">
      <alignment horizontal="center"/>
      <protection/>
    </xf>
    <xf numFmtId="0" fontId="19" fillId="35" borderId="204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5" xfId="63" applyNumberFormat="1" applyFont="1" applyFill="1" applyBorder="1" applyAlignment="1">
      <alignment horizontal="center" vertical="center" wrapText="1"/>
      <protection/>
    </xf>
    <xf numFmtId="49" fontId="13" fillId="35" borderId="186" xfId="63" applyNumberFormat="1" applyFont="1" applyFill="1" applyBorder="1" applyAlignment="1">
      <alignment horizontal="center" vertical="center" wrapText="1"/>
      <protection/>
    </xf>
    <xf numFmtId="1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5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7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5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5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7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8" fillId="35" borderId="206" xfId="57" applyNumberFormat="1" applyFont="1" applyFill="1" applyBorder="1" applyAlignment="1">
      <alignment horizontal="center" vertical="center" wrapText="1"/>
      <protection/>
    </xf>
    <xf numFmtId="0" fontId="31" fillId="0" borderId="207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208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2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3" xfId="57" applyFont="1" applyFill="1" applyBorder="1" applyAlignment="1">
      <alignment horizontal="center"/>
      <protection/>
    </xf>
    <xf numFmtId="1" fontId="19" fillId="35" borderId="196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197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0" xfId="57" applyNumberFormat="1" applyFont="1" applyFill="1" applyBorder="1" applyAlignment="1">
      <alignment horizontal="center" vertical="center" wrapText="1"/>
      <protection/>
    </xf>
    <xf numFmtId="1" fontId="18" fillId="35" borderId="196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7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85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3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49" fontId="13" fillId="35" borderId="218" xfId="57" applyNumberFormat="1" applyFont="1" applyFill="1" applyBorder="1" applyAlignment="1">
      <alignment horizontal="center" vertical="center" wrapText="1"/>
      <protection/>
    </xf>
    <xf numFmtId="0" fontId="3" fillId="0" borderId="219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220" xfId="64" applyNumberFormat="1" applyFont="1" applyBorder="1">
      <alignment/>
      <protection/>
    </xf>
    <xf numFmtId="10" fontId="3" fillId="0" borderId="220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208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95250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23825"/>
          <a:ext cx="2809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339" customWidth="1"/>
    <col min="2" max="2" width="14.421875" style="339" customWidth="1"/>
    <col min="3" max="3" width="67.421875" style="339" customWidth="1"/>
    <col min="4" max="4" width="2.140625" style="339" customWidth="1"/>
    <col min="5" max="16384" width="11.42187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499" t="s">
        <v>159</v>
      </c>
      <c r="C8" s="500"/>
      <c r="E8" s="349"/>
    </row>
    <row r="9" spans="2:5" ht="23.25">
      <c r="B9" s="501" t="s">
        <v>38</v>
      </c>
      <c r="C9" s="502"/>
      <c r="E9" s="349"/>
    </row>
    <row r="10" spans="2:3" ht="15" customHeight="1">
      <c r="B10" s="503" t="s">
        <v>77</v>
      </c>
      <c r="C10" s="504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136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19.5" customHeight="1">
      <c r="B23" s="356" t="s">
        <v>99</v>
      </c>
      <c r="C23" s="357" t="s">
        <v>100</v>
      </c>
    </row>
    <row r="24" spans="2:3" ht="19.5" customHeight="1">
      <c r="B24" s="354" t="s">
        <v>101</v>
      </c>
      <c r="C24" s="355" t="s">
        <v>102</v>
      </c>
    </row>
    <row r="25" spans="2:3" ht="19.5" customHeight="1">
      <c r="B25" s="356" t="s">
        <v>103</v>
      </c>
      <c r="C25" s="358" t="s">
        <v>104</v>
      </c>
    </row>
    <row r="26" spans="2:3" ht="19.5" customHeight="1">
      <c r="B26" s="354" t="s">
        <v>105</v>
      </c>
      <c r="C26" s="383" t="s">
        <v>106</v>
      </c>
    </row>
    <row r="27" spans="2:4" ht="19.5" customHeight="1">
      <c r="B27" s="356" t="s">
        <v>116</v>
      </c>
      <c r="C27" s="357" t="s">
        <v>128</v>
      </c>
      <c r="D27" s="391"/>
    </row>
    <row r="28" spans="2:4" ht="19.5" customHeight="1">
      <c r="B28" s="475" t="s">
        <v>117</v>
      </c>
      <c r="C28" s="370" t="s">
        <v>129</v>
      </c>
      <c r="D28" s="391"/>
    </row>
    <row r="29" spans="2:4" ht="19.5" customHeight="1">
      <c r="B29" s="356" t="s">
        <v>118</v>
      </c>
      <c r="C29" s="358" t="s">
        <v>130</v>
      </c>
      <c r="D29" s="391"/>
    </row>
    <row r="30" spans="2:4" ht="19.5" customHeight="1" thickBot="1">
      <c r="B30" s="476" t="s">
        <v>119</v>
      </c>
      <c r="C30" s="371" t="s">
        <v>131</v>
      </c>
      <c r="D30" s="391"/>
    </row>
    <row r="31" ht="13.5" thickTop="1"/>
    <row r="32" spans="1:3" ht="14.25">
      <c r="A32" s="384"/>
      <c r="B32" s="385" t="s">
        <v>137</v>
      </c>
      <c r="C32" s="384"/>
    </row>
    <row r="33" spans="1:3" ht="12.75">
      <c r="A33" s="384"/>
      <c r="B33" s="384" t="s">
        <v>142</v>
      </c>
      <c r="C33" s="384"/>
    </row>
    <row r="34" spans="1:3" ht="12.75">
      <c r="A34" s="384"/>
      <c r="B34" s="384"/>
      <c r="C34" s="384"/>
    </row>
    <row r="35" spans="1:3" ht="14.25">
      <c r="A35" s="384"/>
      <c r="B35" s="385" t="s">
        <v>138</v>
      </c>
      <c r="C35" s="384"/>
    </row>
    <row r="36" spans="1:3" ht="12.75">
      <c r="A36" s="384"/>
      <c r="B36" s="384" t="s">
        <v>139</v>
      </c>
      <c r="C36" s="384"/>
    </row>
    <row r="37" spans="1:3" ht="12.75">
      <c r="A37" s="384"/>
      <c r="B37" s="384"/>
      <c r="C37" s="384"/>
    </row>
    <row r="38" spans="1:3" ht="14.25">
      <c r="A38" s="384"/>
      <c r="B38" s="385" t="s">
        <v>140</v>
      </c>
      <c r="C38" s="384"/>
    </row>
    <row r="39" spans="1:3" ht="12.75">
      <c r="A39" s="384"/>
      <c r="B39" s="384" t="s">
        <v>141</v>
      </c>
      <c r="C39" s="384"/>
    </row>
    <row r="40" spans="1:3" ht="12.75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143</v>
      </c>
      <c r="C42" s="384"/>
    </row>
    <row r="43" spans="1:3" ht="13.5">
      <c r="A43" s="384"/>
      <c r="B43" s="387" t="s">
        <v>108</v>
      </c>
      <c r="C43" s="384"/>
    </row>
    <row r="44" spans="1:3" ht="12.75">
      <c r="A44" s="384"/>
      <c r="B44" s="388" t="s">
        <v>109</v>
      </c>
      <c r="C44" s="384"/>
    </row>
    <row r="45" spans="1:3" ht="12.75">
      <c r="A45" s="384"/>
      <c r="B45" s="384"/>
      <c r="C45" s="384"/>
    </row>
    <row r="46" spans="1:3" ht="12.75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6"/>
  <sheetViews>
    <sheetView showGridLines="0" zoomScale="88" zoomScaleNormal="88" zoomScalePageLayoutView="0" workbookViewId="0" topLeftCell="A1">
      <selection activeCell="A41" sqref="A41:Q44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8.28125" style="186" bestFit="1" customWidth="1"/>
    <col min="5" max="5" width="9.28125" style="186" customWidth="1"/>
    <col min="6" max="6" width="9.7109375" style="186" customWidth="1"/>
    <col min="7" max="7" width="11.7109375" style="186" customWidth="1"/>
    <col min="8" max="8" width="8.28125" style="186" bestFit="1" customWidth="1"/>
    <col min="9" max="9" width="9.00390625" style="186" customWidth="1"/>
    <col min="10" max="10" width="10.421875" style="186" customWidth="1"/>
    <col min="11" max="11" width="12.00390625" style="186" customWidth="1"/>
    <col min="12" max="12" width="9.421875" style="186" bestFit="1" customWidth="1"/>
    <col min="13" max="13" width="9.00390625" style="186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18" t="s">
        <v>28</v>
      </c>
      <c r="O1" s="619"/>
      <c r="P1" s="619"/>
      <c r="Q1" s="620"/>
    </row>
    <row r="2" ht="3.75" customHeight="1" thickBot="1"/>
    <row r="3" spans="1:17" ht="24" customHeight="1" thickTop="1">
      <c r="A3" s="612" t="s">
        <v>54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4"/>
    </row>
    <row r="4" spans="1:17" ht="23.25" customHeight="1" thickBot="1">
      <c r="A4" s="604" t="s">
        <v>38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6"/>
    </row>
    <row r="5" spans="1:17" s="211" customFormat="1" ht="20.25" customHeight="1" thickBot="1">
      <c r="A5" s="615" t="s">
        <v>144</v>
      </c>
      <c r="B5" s="621" t="s">
        <v>36</v>
      </c>
      <c r="C5" s="622"/>
      <c r="D5" s="622"/>
      <c r="E5" s="622"/>
      <c r="F5" s="623"/>
      <c r="G5" s="623"/>
      <c r="H5" s="623"/>
      <c r="I5" s="624"/>
      <c r="J5" s="622" t="s">
        <v>35</v>
      </c>
      <c r="K5" s="622"/>
      <c r="L5" s="622"/>
      <c r="M5" s="622"/>
      <c r="N5" s="622"/>
      <c r="O5" s="622"/>
      <c r="P5" s="622"/>
      <c r="Q5" s="625"/>
    </row>
    <row r="6" spans="1:17" s="490" customFormat="1" ht="28.5" customHeight="1" thickBot="1">
      <c r="A6" s="616"/>
      <c r="B6" s="598" t="s">
        <v>164</v>
      </c>
      <c r="C6" s="599"/>
      <c r="D6" s="600"/>
      <c r="E6" s="540" t="s">
        <v>34</v>
      </c>
      <c r="F6" s="598" t="s">
        <v>165</v>
      </c>
      <c r="G6" s="599"/>
      <c r="H6" s="600"/>
      <c r="I6" s="538" t="s">
        <v>33</v>
      </c>
      <c r="J6" s="598" t="s">
        <v>166</v>
      </c>
      <c r="K6" s="599"/>
      <c r="L6" s="600"/>
      <c r="M6" s="540" t="s">
        <v>34</v>
      </c>
      <c r="N6" s="598" t="s">
        <v>167</v>
      </c>
      <c r="O6" s="599"/>
      <c r="P6" s="600"/>
      <c r="Q6" s="540" t="s">
        <v>33</v>
      </c>
    </row>
    <row r="7" spans="1:17" s="210" customFormat="1" ht="22.5" customHeight="1" thickBot="1">
      <c r="A7" s="617"/>
      <c r="B7" s="119" t="s">
        <v>22</v>
      </c>
      <c r="C7" s="116" t="s">
        <v>21</v>
      </c>
      <c r="D7" s="116" t="s">
        <v>17</v>
      </c>
      <c r="E7" s="541"/>
      <c r="F7" s="119" t="s">
        <v>22</v>
      </c>
      <c r="G7" s="117" t="s">
        <v>21</v>
      </c>
      <c r="H7" s="116" t="s">
        <v>17</v>
      </c>
      <c r="I7" s="539"/>
      <c r="J7" s="119" t="s">
        <v>22</v>
      </c>
      <c r="K7" s="116" t="s">
        <v>21</v>
      </c>
      <c r="L7" s="117" t="s">
        <v>17</v>
      </c>
      <c r="M7" s="541"/>
      <c r="N7" s="118" t="s">
        <v>22</v>
      </c>
      <c r="O7" s="117" t="s">
        <v>21</v>
      </c>
      <c r="P7" s="116" t="s">
        <v>17</v>
      </c>
      <c r="Q7" s="541"/>
    </row>
    <row r="8" spans="1:17" s="212" customFormat="1" ht="18" customHeight="1" thickBot="1">
      <c r="A8" s="219" t="s">
        <v>51</v>
      </c>
      <c r="B8" s="218">
        <f>SUM(B9:B44)</f>
        <v>9896.952999999998</v>
      </c>
      <c r="C8" s="214">
        <f>SUM(C9:C44)</f>
        <v>1184.6799999999987</v>
      </c>
      <c r="D8" s="214">
        <f aca="true" t="shared" si="0" ref="D8:D13">C8+B8</f>
        <v>11081.632999999996</v>
      </c>
      <c r="E8" s="215">
        <f aca="true" t="shared" si="1" ref="E8:E13">D8/$D$8</f>
        <v>1</v>
      </c>
      <c r="F8" s="214">
        <f>SUM(F9:F44)</f>
        <v>10798.105000000001</v>
      </c>
      <c r="G8" s="214">
        <f>SUM(G9:G44)</f>
        <v>1398.1460000000002</v>
      </c>
      <c r="H8" s="214">
        <f aca="true" t="shared" si="2" ref="H8:H13">G8+F8</f>
        <v>12196.251000000002</v>
      </c>
      <c r="I8" s="217">
        <f aca="true" t="shared" si="3" ref="I8:I13">(D8/H8-1)</f>
        <v>-0.09139021491112354</v>
      </c>
      <c r="J8" s="216">
        <f>SUM(J9:J44)</f>
        <v>91947.96600000004</v>
      </c>
      <c r="K8" s="214">
        <f>SUM(K9:K44)</f>
        <v>11281.49700000046</v>
      </c>
      <c r="L8" s="214">
        <f aca="true" t="shared" si="4" ref="L8:L13">K8+J8</f>
        <v>103229.4630000005</v>
      </c>
      <c r="M8" s="215">
        <f aca="true" t="shared" si="5" ref="M8:M13">(L8/$L$8)</f>
        <v>1</v>
      </c>
      <c r="N8" s="214">
        <f>SUM(N9:N44)</f>
        <v>88078.52700000009</v>
      </c>
      <c r="O8" s="214">
        <f>SUM(O9:O44)</f>
        <v>9949.66400000011</v>
      </c>
      <c r="P8" s="214">
        <f aca="true" t="shared" si="6" ref="P8:P13">O8+N8</f>
        <v>98028.1910000002</v>
      </c>
      <c r="Q8" s="213">
        <f aca="true" t="shared" si="7" ref="Q8:Q13">(L8/P8-1)</f>
        <v>0.05305894097342145</v>
      </c>
    </row>
    <row r="9" spans="1:17" s="187" customFormat="1" ht="18" customHeight="1" thickTop="1">
      <c r="A9" s="201" t="s">
        <v>226</v>
      </c>
      <c r="B9" s="200">
        <v>1610.5369999999998</v>
      </c>
      <c r="C9" s="196">
        <v>2.335</v>
      </c>
      <c r="D9" s="196">
        <f t="shared" si="0"/>
        <v>1612.8719999999998</v>
      </c>
      <c r="E9" s="199">
        <f t="shared" si="1"/>
        <v>0.14554461422788503</v>
      </c>
      <c r="F9" s="197">
        <v>1879.2790000000002</v>
      </c>
      <c r="G9" s="196">
        <v>15.811</v>
      </c>
      <c r="H9" s="196">
        <f t="shared" si="2"/>
        <v>1895.0900000000001</v>
      </c>
      <c r="I9" s="198">
        <f t="shared" si="3"/>
        <v>-0.14892063173780679</v>
      </c>
      <c r="J9" s="197">
        <v>14964.686000000002</v>
      </c>
      <c r="K9" s="196">
        <v>706.7749999999999</v>
      </c>
      <c r="L9" s="196">
        <f t="shared" si="4"/>
        <v>15671.461000000001</v>
      </c>
      <c r="M9" s="198">
        <f t="shared" si="5"/>
        <v>0.1518119008330008</v>
      </c>
      <c r="N9" s="197">
        <v>13623.514999999994</v>
      </c>
      <c r="O9" s="196">
        <v>160.65699999999998</v>
      </c>
      <c r="P9" s="196">
        <f t="shared" si="6"/>
        <v>13784.171999999993</v>
      </c>
      <c r="Q9" s="195">
        <f t="shared" si="7"/>
        <v>0.13691711043652166</v>
      </c>
    </row>
    <row r="10" spans="1:17" s="187" customFormat="1" ht="18" customHeight="1">
      <c r="A10" s="201" t="s">
        <v>227</v>
      </c>
      <c r="B10" s="200">
        <v>1318.625</v>
      </c>
      <c r="C10" s="196">
        <v>1.958</v>
      </c>
      <c r="D10" s="196">
        <f t="shared" si="0"/>
        <v>1320.583</v>
      </c>
      <c r="E10" s="199">
        <f t="shared" si="1"/>
        <v>0.11916862794499697</v>
      </c>
      <c r="F10" s="197">
        <v>1257.465</v>
      </c>
      <c r="G10" s="196">
        <v>9.24</v>
      </c>
      <c r="H10" s="196">
        <f t="shared" si="2"/>
        <v>1266.705</v>
      </c>
      <c r="I10" s="198">
        <f t="shared" si="3"/>
        <v>0.04253397594546504</v>
      </c>
      <c r="J10" s="197">
        <v>13608.990000000003</v>
      </c>
      <c r="K10" s="196">
        <v>60.213000000000015</v>
      </c>
      <c r="L10" s="196">
        <f t="shared" si="4"/>
        <v>13669.203000000003</v>
      </c>
      <c r="M10" s="198">
        <f t="shared" si="5"/>
        <v>0.13241571352550713</v>
      </c>
      <c r="N10" s="197">
        <v>12067.805999999993</v>
      </c>
      <c r="O10" s="196">
        <v>62.616</v>
      </c>
      <c r="P10" s="196">
        <f t="shared" si="6"/>
        <v>12130.421999999993</v>
      </c>
      <c r="Q10" s="195">
        <f t="shared" si="7"/>
        <v>0.12685304765159944</v>
      </c>
    </row>
    <row r="11" spans="1:17" s="187" customFormat="1" ht="18" customHeight="1">
      <c r="A11" s="201" t="s">
        <v>229</v>
      </c>
      <c r="B11" s="200">
        <v>1126.9799999999998</v>
      </c>
      <c r="C11" s="196">
        <v>11.091</v>
      </c>
      <c r="D11" s="196">
        <f t="shared" si="0"/>
        <v>1138.0709999999997</v>
      </c>
      <c r="E11" s="199">
        <f t="shared" si="1"/>
        <v>0.10269885313834162</v>
      </c>
      <c r="F11" s="197">
        <v>1691.8349999999998</v>
      </c>
      <c r="G11" s="196">
        <v>5.51</v>
      </c>
      <c r="H11" s="196">
        <f t="shared" si="2"/>
        <v>1697.3449999999998</v>
      </c>
      <c r="I11" s="198">
        <f t="shared" si="3"/>
        <v>-0.3294993062694974</v>
      </c>
      <c r="J11" s="197">
        <v>12105.098000000002</v>
      </c>
      <c r="K11" s="196">
        <v>67.91499999999999</v>
      </c>
      <c r="L11" s="196">
        <f t="shared" si="4"/>
        <v>12173.013000000003</v>
      </c>
      <c r="M11" s="198">
        <f t="shared" si="5"/>
        <v>0.11792188631263095</v>
      </c>
      <c r="N11" s="197">
        <v>13126.003</v>
      </c>
      <c r="O11" s="196">
        <v>120.51200000000003</v>
      </c>
      <c r="P11" s="196">
        <f t="shared" si="6"/>
        <v>13246.515000000001</v>
      </c>
      <c r="Q11" s="195">
        <f t="shared" si="7"/>
        <v>-0.08104033400483057</v>
      </c>
    </row>
    <row r="12" spans="1:17" s="187" customFormat="1" ht="18" customHeight="1">
      <c r="A12" s="201" t="s">
        <v>252</v>
      </c>
      <c r="B12" s="200">
        <v>861.1560000000001</v>
      </c>
      <c r="C12" s="196">
        <v>0.2</v>
      </c>
      <c r="D12" s="196">
        <f t="shared" si="0"/>
        <v>861.3560000000001</v>
      </c>
      <c r="E12" s="199">
        <f t="shared" si="1"/>
        <v>0.0777282553934064</v>
      </c>
      <c r="F12" s="197">
        <v>1305.03</v>
      </c>
      <c r="G12" s="196">
        <v>3.5</v>
      </c>
      <c r="H12" s="196">
        <f t="shared" si="2"/>
        <v>1308.53</v>
      </c>
      <c r="I12" s="198">
        <f t="shared" si="3"/>
        <v>-0.34173767510106756</v>
      </c>
      <c r="J12" s="197">
        <v>9350.364000000003</v>
      </c>
      <c r="K12" s="196">
        <v>15.382000000000001</v>
      </c>
      <c r="L12" s="196">
        <f t="shared" si="4"/>
        <v>9365.746000000003</v>
      </c>
      <c r="M12" s="198">
        <f t="shared" si="5"/>
        <v>0.09072745055353003</v>
      </c>
      <c r="N12" s="197">
        <v>9766.616999999998</v>
      </c>
      <c r="O12" s="196">
        <v>3.68</v>
      </c>
      <c r="P12" s="196">
        <f t="shared" si="6"/>
        <v>9770.296999999999</v>
      </c>
      <c r="Q12" s="195">
        <f t="shared" si="7"/>
        <v>-0.04140621313763504</v>
      </c>
    </row>
    <row r="13" spans="1:17" s="187" customFormat="1" ht="18" customHeight="1">
      <c r="A13" s="201" t="s">
        <v>232</v>
      </c>
      <c r="B13" s="200">
        <v>684.3529999999998</v>
      </c>
      <c r="C13" s="196">
        <v>83.493</v>
      </c>
      <c r="D13" s="196">
        <f t="shared" si="0"/>
        <v>767.8459999999998</v>
      </c>
      <c r="E13" s="199">
        <f t="shared" si="1"/>
        <v>0.06928996836477079</v>
      </c>
      <c r="F13" s="197">
        <v>477.58500000000004</v>
      </c>
      <c r="G13" s="196">
        <v>52.232</v>
      </c>
      <c r="H13" s="196">
        <f t="shared" si="2"/>
        <v>529.817</v>
      </c>
      <c r="I13" s="198">
        <f t="shared" si="3"/>
        <v>0.4492664448290631</v>
      </c>
      <c r="J13" s="197">
        <v>5081.843</v>
      </c>
      <c r="K13" s="196">
        <v>520.4499999999999</v>
      </c>
      <c r="L13" s="196">
        <f t="shared" si="4"/>
        <v>5602.293</v>
      </c>
      <c r="M13" s="198">
        <f t="shared" si="5"/>
        <v>0.054270291031156215</v>
      </c>
      <c r="N13" s="197">
        <v>3788.5690000000004</v>
      </c>
      <c r="O13" s="196">
        <v>369.549</v>
      </c>
      <c r="P13" s="196">
        <f t="shared" si="6"/>
        <v>4158.118</v>
      </c>
      <c r="Q13" s="195">
        <f t="shared" si="7"/>
        <v>0.34731457837415847</v>
      </c>
    </row>
    <row r="14" spans="1:17" s="187" customFormat="1" ht="18" customHeight="1">
      <c r="A14" s="201" t="s">
        <v>228</v>
      </c>
      <c r="B14" s="200">
        <v>651.0360000000001</v>
      </c>
      <c r="C14" s="196">
        <v>3.4659999999999997</v>
      </c>
      <c r="D14" s="196">
        <f aca="true" t="shared" si="8" ref="D14:D25">C14+B14</f>
        <v>654.5020000000001</v>
      </c>
      <c r="E14" s="199">
        <f aca="true" t="shared" si="9" ref="E14:E25">D14/$D$8</f>
        <v>0.059061872920714874</v>
      </c>
      <c r="F14" s="197">
        <v>660.095</v>
      </c>
      <c r="G14" s="196">
        <v>9.027</v>
      </c>
      <c r="H14" s="196">
        <f aca="true" t="shared" si="10" ref="H14:H25">G14+F14</f>
        <v>669.1220000000001</v>
      </c>
      <c r="I14" s="198">
        <f aca="true" t="shared" si="11" ref="I14:I25">(D14/H14-1)</f>
        <v>-0.021849528187684708</v>
      </c>
      <c r="J14" s="197">
        <v>5331.836</v>
      </c>
      <c r="K14" s="196">
        <v>19.201999999999998</v>
      </c>
      <c r="L14" s="196">
        <f aca="true" t="shared" si="12" ref="L14:L25">K14+J14</f>
        <v>5351.0380000000005</v>
      </c>
      <c r="M14" s="198">
        <f aca="true" t="shared" si="13" ref="M14:M25">(L14/$L$8)</f>
        <v>0.051836344435890115</v>
      </c>
      <c r="N14" s="197">
        <v>4822.756000000001</v>
      </c>
      <c r="O14" s="196">
        <v>22.423999999999992</v>
      </c>
      <c r="P14" s="196">
        <f aca="true" t="shared" si="14" ref="P14:P25">O14+N14</f>
        <v>4845.180000000001</v>
      </c>
      <c r="Q14" s="195">
        <f aca="true" t="shared" si="15" ref="Q14:Q25">(L14/P14-1)</f>
        <v>0.10440437713356343</v>
      </c>
    </row>
    <row r="15" spans="1:17" s="187" customFormat="1" ht="18" customHeight="1">
      <c r="A15" s="201" t="s">
        <v>233</v>
      </c>
      <c r="B15" s="200">
        <v>356.889</v>
      </c>
      <c r="C15" s="196">
        <v>7.507</v>
      </c>
      <c r="D15" s="196">
        <f t="shared" si="8"/>
        <v>364.396</v>
      </c>
      <c r="E15" s="199">
        <f t="shared" si="9"/>
        <v>0.032882879265176905</v>
      </c>
      <c r="F15" s="197">
        <v>256.905</v>
      </c>
      <c r="G15" s="196">
        <v>6.05</v>
      </c>
      <c r="H15" s="196">
        <f t="shared" si="10"/>
        <v>262.955</v>
      </c>
      <c r="I15" s="198">
        <f t="shared" si="11"/>
        <v>0.3857732311612254</v>
      </c>
      <c r="J15" s="197">
        <v>2683.841</v>
      </c>
      <c r="K15" s="196">
        <v>29.915</v>
      </c>
      <c r="L15" s="196">
        <f t="shared" si="12"/>
        <v>2713.756</v>
      </c>
      <c r="M15" s="198">
        <f t="shared" si="13"/>
        <v>0.026288580034558418</v>
      </c>
      <c r="N15" s="197">
        <v>2179.0840000000003</v>
      </c>
      <c r="O15" s="196">
        <v>36.765</v>
      </c>
      <c r="P15" s="196">
        <f t="shared" si="14"/>
        <v>2215.849</v>
      </c>
      <c r="Q15" s="195">
        <f t="shared" si="15"/>
        <v>0.2247025857808902</v>
      </c>
    </row>
    <row r="16" spans="1:17" s="187" customFormat="1" ht="18" customHeight="1">
      <c r="A16" s="201" t="s">
        <v>230</v>
      </c>
      <c r="B16" s="200">
        <v>229.89199999999997</v>
      </c>
      <c r="C16" s="196">
        <v>2.0130000000000003</v>
      </c>
      <c r="D16" s="196">
        <f t="shared" si="8"/>
        <v>231.90499999999997</v>
      </c>
      <c r="E16" s="199">
        <f t="shared" si="9"/>
        <v>0.020926969878897816</v>
      </c>
      <c r="F16" s="197">
        <v>199.207</v>
      </c>
      <c r="G16" s="196">
        <v>3.83</v>
      </c>
      <c r="H16" s="196">
        <f t="shared" si="10"/>
        <v>203.037</v>
      </c>
      <c r="I16" s="198">
        <f t="shared" si="11"/>
        <v>0.14218098179149585</v>
      </c>
      <c r="J16" s="197">
        <v>1918.0430000000001</v>
      </c>
      <c r="K16" s="196">
        <v>43.69200000000002</v>
      </c>
      <c r="L16" s="196">
        <f t="shared" si="12"/>
        <v>1961.7350000000001</v>
      </c>
      <c r="M16" s="198">
        <f t="shared" si="13"/>
        <v>0.01900363465031287</v>
      </c>
      <c r="N16" s="197">
        <v>1618.2620000000002</v>
      </c>
      <c r="O16" s="196">
        <v>28.898</v>
      </c>
      <c r="P16" s="196">
        <f t="shared" si="14"/>
        <v>1647.16</v>
      </c>
      <c r="Q16" s="195">
        <f t="shared" si="15"/>
        <v>0.19098023264285202</v>
      </c>
    </row>
    <row r="17" spans="1:17" s="187" customFormat="1" ht="18" customHeight="1">
      <c r="A17" s="201" t="s">
        <v>234</v>
      </c>
      <c r="B17" s="200">
        <v>188.00900000000001</v>
      </c>
      <c r="C17" s="196">
        <v>0.772</v>
      </c>
      <c r="D17" s="196">
        <f t="shared" si="8"/>
        <v>188.781</v>
      </c>
      <c r="E17" s="199">
        <f t="shared" si="9"/>
        <v>0.01703548565450598</v>
      </c>
      <c r="F17" s="197">
        <v>155.80100000000002</v>
      </c>
      <c r="G17" s="196"/>
      <c r="H17" s="196">
        <f t="shared" si="10"/>
        <v>155.80100000000002</v>
      </c>
      <c r="I17" s="198">
        <f t="shared" si="11"/>
        <v>0.21168028446543974</v>
      </c>
      <c r="J17" s="197">
        <v>1593.3180000000002</v>
      </c>
      <c r="K17" s="196">
        <v>12.773</v>
      </c>
      <c r="L17" s="196">
        <f t="shared" si="12"/>
        <v>1606.0910000000001</v>
      </c>
      <c r="M17" s="198">
        <f t="shared" si="13"/>
        <v>0.015558455438250147</v>
      </c>
      <c r="N17" s="197">
        <v>1184.876</v>
      </c>
      <c r="O17" s="196">
        <v>5.3420000000000005</v>
      </c>
      <c r="P17" s="196">
        <f t="shared" si="14"/>
        <v>1190.218</v>
      </c>
      <c r="Q17" s="195">
        <f t="shared" si="15"/>
        <v>0.34940909984557456</v>
      </c>
    </row>
    <row r="18" spans="1:17" s="187" customFormat="1" ht="18" customHeight="1">
      <c r="A18" s="201" t="s">
        <v>231</v>
      </c>
      <c r="B18" s="200">
        <v>138.99</v>
      </c>
      <c r="C18" s="196">
        <v>0.6799999999999999</v>
      </c>
      <c r="D18" s="196">
        <f t="shared" si="8"/>
        <v>139.67000000000002</v>
      </c>
      <c r="E18" s="199">
        <f t="shared" si="9"/>
        <v>0.012603738095278923</v>
      </c>
      <c r="F18" s="197">
        <v>140.464</v>
      </c>
      <c r="G18" s="196"/>
      <c r="H18" s="196">
        <f t="shared" si="10"/>
        <v>140.464</v>
      </c>
      <c r="I18" s="198">
        <f t="shared" si="11"/>
        <v>-0.005652693928693386</v>
      </c>
      <c r="J18" s="197">
        <v>1917.2190000000005</v>
      </c>
      <c r="K18" s="196">
        <v>6.708999999999998</v>
      </c>
      <c r="L18" s="196">
        <f t="shared" si="12"/>
        <v>1923.9280000000006</v>
      </c>
      <c r="M18" s="198">
        <f t="shared" si="13"/>
        <v>0.01863739231114659</v>
      </c>
      <c r="N18" s="197">
        <v>1603.3140000000005</v>
      </c>
      <c r="O18" s="196">
        <v>16.651</v>
      </c>
      <c r="P18" s="196">
        <f t="shared" si="14"/>
        <v>1619.9650000000006</v>
      </c>
      <c r="Q18" s="195">
        <f t="shared" si="15"/>
        <v>0.1876355353356398</v>
      </c>
    </row>
    <row r="19" spans="1:17" s="187" customFormat="1" ht="18" customHeight="1">
      <c r="A19" s="201" t="s">
        <v>236</v>
      </c>
      <c r="B19" s="200">
        <v>132.091</v>
      </c>
      <c r="C19" s="196">
        <v>0.001</v>
      </c>
      <c r="D19" s="196">
        <f t="shared" si="8"/>
        <v>132.092</v>
      </c>
      <c r="E19" s="199">
        <f t="shared" si="9"/>
        <v>0.011919903862544452</v>
      </c>
      <c r="F19" s="197">
        <v>162.415</v>
      </c>
      <c r="G19" s="196">
        <v>4.5</v>
      </c>
      <c r="H19" s="196">
        <f t="shared" si="10"/>
        <v>166.915</v>
      </c>
      <c r="I19" s="198">
        <f t="shared" si="11"/>
        <v>-0.20862714555312578</v>
      </c>
      <c r="J19" s="197">
        <v>1147.1819999999998</v>
      </c>
      <c r="K19" s="196">
        <v>25.059000000000005</v>
      </c>
      <c r="L19" s="196">
        <f t="shared" si="12"/>
        <v>1172.2409999999998</v>
      </c>
      <c r="M19" s="198">
        <f t="shared" si="13"/>
        <v>0.011355682437290158</v>
      </c>
      <c r="N19" s="197">
        <v>1394.2520000000006</v>
      </c>
      <c r="O19" s="196">
        <v>23.086</v>
      </c>
      <c r="P19" s="196">
        <f t="shared" si="14"/>
        <v>1417.3380000000006</v>
      </c>
      <c r="Q19" s="195">
        <f t="shared" si="15"/>
        <v>-0.172927699673614</v>
      </c>
    </row>
    <row r="20" spans="1:17" s="187" customFormat="1" ht="18" customHeight="1">
      <c r="A20" s="201" t="s">
        <v>249</v>
      </c>
      <c r="B20" s="200">
        <v>126.93400000000001</v>
      </c>
      <c r="C20" s="196">
        <v>0</v>
      </c>
      <c r="D20" s="196">
        <f t="shared" si="8"/>
        <v>126.93400000000001</v>
      </c>
      <c r="E20" s="199">
        <f t="shared" si="9"/>
        <v>0.011454448996822044</v>
      </c>
      <c r="F20" s="197">
        <v>88.753</v>
      </c>
      <c r="G20" s="196"/>
      <c r="H20" s="196">
        <f t="shared" si="10"/>
        <v>88.753</v>
      </c>
      <c r="I20" s="198">
        <f t="shared" si="11"/>
        <v>0.43019390893828957</v>
      </c>
      <c r="J20" s="197">
        <v>976.1290000000004</v>
      </c>
      <c r="K20" s="196">
        <v>3.3639999999999994</v>
      </c>
      <c r="L20" s="196">
        <f t="shared" si="12"/>
        <v>979.4930000000004</v>
      </c>
      <c r="M20" s="198">
        <f t="shared" si="13"/>
        <v>0.009488502328061085</v>
      </c>
      <c r="N20" s="197">
        <v>513.232</v>
      </c>
      <c r="O20" s="196">
        <v>6.745</v>
      </c>
      <c r="P20" s="196">
        <f t="shared" si="14"/>
        <v>519.977</v>
      </c>
      <c r="Q20" s="195">
        <f t="shared" si="15"/>
        <v>0.8837237031637946</v>
      </c>
    </row>
    <row r="21" spans="1:17" s="187" customFormat="1" ht="18" customHeight="1">
      <c r="A21" s="201" t="s">
        <v>243</v>
      </c>
      <c r="B21" s="200">
        <v>58.244</v>
      </c>
      <c r="C21" s="196">
        <v>65.34800000000001</v>
      </c>
      <c r="D21" s="196">
        <f t="shared" si="8"/>
        <v>123.59200000000001</v>
      </c>
      <c r="E21" s="199">
        <f t="shared" si="9"/>
        <v>0.01115286889576654</v>
      </c>
      <c r="F21" s="197">
        <v>72.838</v>
      </c>
      <c r="G21" s="196">
        <v>67.26100000000001</v>
      </c>
      <c r="H21" s="196">
        <f t="shared" si="10"/>
        <v>140.099</v>
      </c>
      <c r="I21" s="198">
        <f t="shared" si="11"/>
        <v>-0.1178238245811889</v>
      </c>
      <c r="J21" s="197">
        <v>536.854</v>
      </c>
      <c r="K21" s="196">
        <v>482.5570000000001</v>
      </c>
      <c r="L21" s="196">
        <f t="shared" si="12"/>
        <v>1019.4110000000001</v>
      </c>
      <c r="M21" s="198">
        <f t="shared" si="13"/>
        <v>0.009875194255345445</v>
      </c>
      <c r="N21" s="197">
        <v>724.8919999999998</v>
      </c>
      <c r="O21" s="196">
        <v>364.425</v>
      </c>
      <c r="P21" s="196">
        <f t="shared" si="14"/>
        <v>1089.3169999999998</v>
      </c>
      <c r="Q21" s="195">
        <f t="shared" si="15"/>
        <v>-0.0641741568340527</v>
      </c>
    </row>
    <row r="22" spans="1:17" s="187" customFormat="1" ht="18" customHeight="1">
      <c r="A22" s="201" t="s">
        <v>239</v>
      </c>
      <c r="B22" s="200">
        <v>110.21900000000001</v>
      </c>
      <c r="C22" s="196">
        <v>0.15</v>
      </c>
      <c r="D22" s="196">
        <f t="shared" si="8"/>
        <v>110.36900000000001</v>
      </c>
      <c r="E22" s="199">
        <f t="shared" si="9"/>
        <v>0.00995963320568368</v>
      </c>
      <c r="F22" s="197">
        <v>81.753</v>
      </c>
      <c r="G22" s="196">
        <v>0.11</v>
      </c>
      <c r="H22" s="196">
        <f t="shared" si="10"/>
        <v>81.863</v>
      </c>
      <c r="I22" s="198">
        <f t="shared" si="11"/>
        <v>0.34821592172287863</v>
      </c>
      <c r="J22" s="197">
        <v>1020.3559999999997</v>
      </c>
      <c r="K22" s="196">
        <v>2.9619999999999993</v>
      </c>
      <c r="L22" s="196">
        <f t="shared" si="12"/>
        <v>1023.3179999999996</v>
      </c>
      <c r="M22" s="198">
        <f t="shared" si="13"/>
        <v>0.009913041977172687</v>
      </c>
      <c r="N22" s="197">
        <v>565.6529999999999</v>
      </c>
      <c r="O22" s="196">
        <v>10.236999999999995</v>
      </c>
      <c r="P22" s="196">
        <f t="shared" si="14"/>
        <v>575.8899999999999</v>
      </c>
      <c r="Q22" s="195">
        <f t="shared" si="15"/>
        <v>0.7769330948618658</v>
      </c>
    </row>
    <row r="23" spans="1:17" s="187" customFormat="1" ht="18" customHeight="1">
      <c r="A23" s="201" t="s">
        <v>240</v>
      </c>
      <c r="B23" s="200">
        <v>110.297</v>
      </c>
      <c r="C23" s="196">
        <v>0</v>
      </c>
      <c r="D23" s="196">
        <f t="shared" si="8"/>
        <v>110.297</v>
      </c>
      <c r="E23" s="199">
        <f t="shared" si="9"/>
        <v>0.00995313596831803</v>
      </c>
      <c r="F23" s="197">
        <v>54.107</v>
      </c>
      <c r="G23" s="196"/>
      <c r="H23" s="196">
        <f t="shared" si="10"/>
        <v>54.107</v>
      </c>
      <c r="I23" s="198">
        <f t="shared" si="11"/>
        <v>1.0384977914133104</v>
      </c>
      <c r="J23" s="197">
        <v>1382.356</v>
      </c>
      <c r="K23" s="196">
        <v>0.5</v>
      </c>
      <c r="L23" s="196">
        <f t="shared" si="12"/>
        <v>1382.856</v>
      </c>
      <c r="M23" s="198">
        <f t="shared" si="13"/>
        <v>0.013395942978023564</v>
      </c>
      <c r="N23" s="197">
        <v>701.834</v>
      </c>
      <c r="O23" s="196">
        <v>0.136</v>
      </c>
      <c r="P23" s="196">
        <f t="shared" si="14"/>
        <v>701.9699999999999</v>
      </c>
      <c r="Q23" s="195">
        <f t="shared" si="15"/>
        <v>0.9699645283986498</v>
      </c>
    </row>
    <row r="24" spans="1:17" s="187" customFormat="1" ht="18" customHeight="1">
      <c r="A24" s="201" t="s">
        <v>258</v>
      </c>
      <c r="B24" s="200">
        <v>95.805</v>
      </c>
      <c r="C24" s="196">
        <v>0.909</v>
      </c>
      <c r="D24" s="196">
        <f t="shared" si="8"/>
        <v>96.71400000000001</v>
      </c>
      <c r="E24" s="199">
        <f t="shared" si="9"/>
        <v>0.00872741409140693</v>
      </c>
      <c r="F24" s="197">
        <v>125.609</v>
      </c>
      <c r="G24" s="196">
        <v>21.627</v>
      </c>
      <c r="H24" s="196">
        <f t="shared" si="10"/>
        <v>147.236</v>
      </c>
      <c r="I24" s="198">
        <f t="shared" si="11"/>
        <v>-0.3431361895188675</v>
      </c>
      <c r="J24" s="197">
        <v>853.1900000000003</v>
      </c>
      <c r="K24" s="196">
        <v>39.22</v>
      </c>
      <c r="L24" s="196">
        <f t="shared" si="12"/>
        <v>892.4100000000003</v>
      </c>
      <c r="M24" s="198">
        <f t="shared" si="13"/>
        <v>0.008644915647773891</v>
      </c>
      <c r="N24" s="197">
        <v>1142.0909999999997</v>
      </c>
      <c r="O24" s="196">
        <v>56.275</v>
      </c>
      <c r="P24" s="196">
        <f t="shared" si="14"/>
        <v>1198.3659999999998</v>
      </c>
      <c r="Q24" s="195">
        <f t="shared" si="15"/>
        <v>-0.25531098178686606</v>
      </c>
    </row>
    <row r="25" spans="1:17" s="187" customFormat="1" ht="18" customHeight="1">
      <c r="A25" s="201" t="s">
        <v>238</v>
      </c>
      <c r="B25" s="200">
        <v>84.46000000000001</v>
      </c>
      <c r="C25" s="196">
        <v>12.034</v>
      </c>
      <c r="D25" s="196">
        <f t="shared" si="8"/>
        <v>96.49400000000001</v>
      </c>
      <c r="E25" s="199">
        <f t="shared" si="9"/>
        <v>0.008707561421678561</v>
      </c>
      <c r="F25" s="197">
        <v>248.42700000000002</v>
      </c>
      <c r="G25" s="196">
        <v>29.473000000000006</v>
      </c>
      <c r="H25" s="196">
        <f t="shared" si="10"/>
        <v>277.90000000000003</v>
      </c>
      <c r="I25" s="198">
        <f t="shared" si="11"/>
        <v>-0.6527743792731198</v>
      </c>
      <c r="J25" s="197">
        <v>904.4149999999998</v>
      </c>
      <c r="K25" s="196">
        <v>165.20900000000006</v>
      </c>
      <c r="L25" s="196">
        <f t="shared" si="12"/>
        <v>1069.6239999999998</v>
      </c>
      <c r="M25" s="198">
        <f t="shared" si="13"/>
        <v>0.010361615462438224</v>
      </c>
      <c r="N25" s="197">
        <v>2659.987</v>
      </c>
      <c r="O25" s="196">
        <v>207.49500000000006</v>
      </c>
      <c r="P25" s="196">
        <f t="shared" si="14"/>
        <v>2867.482</v>
      </c>
      <c r="Q25" s="195">
        <f t="shared" si="15"/>
        <v>-0.6269814422549123</v>
      </c>
    </row>
    <row r="26" spans="1:17" s="187" customFormat="1" ht="18" customHeight="1">
      <c r="A26" s="201" t="s">
        <v>250</v>
      </c>
      <c r="B26" s="200">
        <v>41.938</v>
      </c>
      <c r="C26" s="196">
        <v>49.33</v>
      </c>
      <c r="D26" s="196">
        <f aca="true" t="shared" si="16" ref="D26:D34">C26+B26</f>
        <v>91.268</v>
      </c>
      <c r="E26" s="199">
        <f aca="true" t="shared" si="17" ref="E26:E34">D26/$D$8</f>
        <v>0.008235970276221928</v>
      </c>
      <c r="F26" s="197">
        <v>33.461</v>
      </c>
      <c r="G26" s="196">
        <v>25.613</v>
      </c>
      <c r="H26" s="196">
        <f aca="true" t="shared" si="18" ref="H26:H34">G26+F26</f>
        <v>59.074</v>
      </c>
      <c r="I26" s="198">
        <f aca="true" t="shared" si="19" ref="I26:I34">(D26/H26-1)</f>
        <v>0.5449774858651861</v>
      </c>
      <c r="J26" s="197">
        <v>403.5630000000001</v>
      </c>
      <c r="K26" s="196">
        <v>321.81</v>
      </c>
      <c r="L26" s="196">
        <f aca="true" t="shared" si="20" ref="L26:L34">K26+J26</f>
        <v>725.373</v>
      </c>
      <c r="M26" s="198">
        <f aca="true" t="shared" si="21" ref="M26:M34">(L26/$L$8)</f>
        <v>0.00702680202840924</v>
      </c>
      <c r="N26" s="197">
        <v>386.4280000000001</v>
      </c>
      <c r="O26" s="196">
        <v>230.57899999999998</v>
      </c>
      <c r="P26" s="196">
        <f aca="true" t="shared" si="22" ref="P26:P34">O26+N26</f>
        <v>617.0070000000001</v>
      </c>
      <c r="Q26" s="195">
        <f aca="true" t="shared" si="23" ref="Q26:Q34">(L26/P26-1)</f>
        <v>0.1756317189270138</v>
      </c>
    </row>
    <row r="27" spans="1:17" s="187" customFormat="1" ht="18" customHeight="1">
      <c r="A27" s="201" t="s">
        <v>241</v>
      </c>
      <c r="B27" s="200">
        <v>85.86</v>
      </c>
      <c r="C27" s="196">
        <v>0.101</v>
      </c>
      <c r="D27" s="196">
        <f t="shared" si="16"/>
        <v>85.961</v>
      </c>
      <c r="E27" s="199">
        <f t="shared" si="17"/>
        <v>0.007757069738728943</v>
      </c>
      <c r="F27" s="197">
        <v>63.784</v>
      </c>
      <c r="G27" s="196">
        <v>0.7</v>
      </c>
      <c r="H27" s="196">
        <f t="shared" si="18"/>
        <v>64.484</v>
      </c>
      <c r="I27" s="198">
        <f t="shared" si="19"/>
        <v>0.33305936356305454</v>
      </c>
      <c r="J27" s="197">
        <v>674.8140000000001</v>
      </c>
      <c r="K27" s="196">
        <v>8.032999999999998</v>
      </c>
      <c r="L27" s="196">
        <f t="shared" si="20"/>
        <v>682.8470000000001</v>
      </c>
      <c r="M27" s="198">
        <f t="shared" si="21"/>
        <v>0.006614845996050535</v>
      </c>
      <c r="N27" s="197">
        <v>499.86899999999986</v>
      </c>
      <c r="O27" s="196">
        <v>3.362</v>
      </c>
      <c r="P27" s="196">
        <f t="shared" si="22"/>
        <v>503.2309999999999</v>
      </c>
      <c r="Q27" s="195">
        <f t="shared" si="23"/>
        <v>0.35692554711454627</v>
      </c>
    </row>
    <row r="28" spans="1:17" s="187" customFormat="1" ht="18" customHeight="1">
      <c r="A28" s="201" t="s">
        <v>251</v>
      </c>
      <c r="B28" s="200">
        <v>71.58200000000001</v>
      </c>
      <c r="C28" s="196">
        <v>0</v>
      </c>
      <c r="D28" s="196">
        <f t="shared" si="16"/>
        <v>71.58200000000001</v>
      </c>
      <c r="E28" s="199">
        <f t="shared" si="17"/>
        <v>0.006459517293164287</v>
      </c>
      <c r="F28" s="197">
        <v>15.408000000000001</v>
      </c>
      <c r="G28" s="196"/>
      <c r="H28" s="196">
        <f t="shared" si="18"/>
        <v>15.408000000000001</v>
      </c>
      <c r="I28" s="198">
        <f t="shared" si="19"/>
        <v>3.6457684319833854</v>
      </c>
      <c r="J28" s="197">
        <v>285.035</v>
      </c>
      <c r="K28" s="196">
        <v>0.1</v>
      </c>
      <c r="L28" s="196">
        <f t="shared" si="20"/>
        <v>285.13500000000005</v>
      </c>
      <c r="M28" s="198">
        <f t="shared" si="21"/>
        <v>0.002762147469468079</v>
      </c>
      <c r="N28" s="197">
        <v>87.111</v>
      </c>
      <c r="O28" s="196">
        <v>0.3</v>
      </c>
      <c r="P28" s="196">
        <f t="shared" si="22"/>
        <v>87.411</v>
      </c>
      <c r="Q28" s="195">
        <f t="shared" si="23"/>
        <v>2.262003637986066</v>
      </c>
    </row>
    <row r="29" spans="1:17" s="187" customFormat="1" ht="18" customHeight="1">
      <c r="A29" s="201" t="s">
        <v>244</v>
      </c>
      <c r="B29" s="200">
        <v>47.11</v>
      </c>
      <c r="C29" s="196">
        <v>2.929</v>
      </c>
      <c r="D29" s="196">
        <f t="shared" si="16"/>
        <v>50.039</v>
      </c>
      <c r="E29" s="199">
        <f t="shared" si="17"/>
        <v>0.0045154897297176345</v>
      </c>
      <c r="F29" s="197">
        <v>65.077</v>
      </c>
      <c r="G29" s="196">
        <v>17.457</v>
      </c>
      <c r="H29" s="196">
        <f t="shared" si="18"/>
        <v>82.53399999999999</v>
      </c>
      <c r="I29" s="198">
        <f t="shared" si="19"/>
        <v>-0.39371652894564657</v>
      </c>
      <c r="J29" s="197">
        <v>336.658</v>
      </c>
      <c r="K29" s="196">
        <v>48.42900000000002</v>
      </c>
      <c r="L29" s="196">
        <f t="shared" si="20"/>
        <v>385.08700000000005</v>
      </c>
      <c r="M29" s="198">
        <f t="shared" si="21"/>
        <v>0.00373039817130501</v>
      </c>
      <c r="N29" s="197">
        <v>463.71900000000005</v>
      </c>
      <c r="O29" s="196">
        <v>111.28600000000002</v>
      </c>
      <c r="P29" s="196">
        <f t="shared" si="22"/>
        <v>575.0050000000001</v>
      </c>
      <c r="Q29" s="195">
        <f t="shared" si="23"/>
        <v>-0.330289301832158</v>
      </c>
    </row>
    <row r="30" spans="1:17" s="187" customFormat="1" ht="18" customHeight="1">
      <c r="A30" s="201" t="s">
        <v>261</v>
      </c>
      <c r="B30" s="200">
        <v>46.604</v>
      </c>
      <c r="C30" s="196">
        <v>0</v>
      </c>
      <c r="D30" s="196">
        <f t="shared" si="16"/>
        <v>46.604</v>
      </c>
      <c r="E30" s="199">
        <f t="shared" si="17"/>
        <v>0.004205517363731502</v>
      </c>
      <c r="F30" s="197">
        <v>41.424</v>
      </c>
      <c r="G30" s="196">
        <v>0.158</v>
      </c>
      <c r="H30" s="196">
        <f t="shared" si="18"/>
        <v>41.582</v>
      </c>
      <c r="I30" s="198">
        <f t="shared" si="19"/>
        <v>0.12077341157231491</v>
      </c>
      <c r="J30" s="197">
        <v>407.3599999999999</v>
      </c>
      <c r="K30" s="196">
        <v>25.224999999999998</v>
      </c>
      <c r="L30" s="196">
        <f t="shared" si="20"/>
        <v>432.5849999999999</v>
      </c>
      <c r="M30" s="198">
        <f t="shared" si="21"/>
        <v>0.004190518747540107</v>
      </c>
      <c r="N30" s="197">
        <v>316.053</v>
      </c>
      <c r="O30" s="196">
        <v>12.463</v>
      </c>
      <c r="P30" s="196">
        <f t="shared" si="22"/>
        <v>328.516</v>
      </c>
      <c r="Q30" s="195">
        <f t="shared" si="23"/>
        <v>0.31678517941287465</v>
      </c>
    </row>
    <row r="31" spans="1:17" s="187" customFormat="1" ht="18" customHeight="1">
      <c r="A31" s="201" t="s">
        <v>242</v>
      </c>
      <c r="B31" s="200">
        <v>39.016</v>
      </c>
      <c r="C31" s="196">
        <v>5.502</v>
      </c>
      <c r="D31" s="196">
        <f t="shared" si="16"/>
        <v>44.518</v>
      </c>
      <c r="E31" s="199">
        <f t="shared" si="17"/>
        <v>0.004017277958943417</v>
      </c>
      <c r="F31" s="197">
        <v>31.083999999999996</v>
      </c>
      <c r="G31" s="196">
        <v>11.456</v>
      </c>
      <c r="H31" s="196">
        <f t="shared" si="18"/>
        <v>42.53999999999999</v>
      </c>
      <c r="I31" s="198">
        <f t="shared" si="19"/>
        <v>0.04649741419840181</v>
      </c>
      <c r="J31" s="197">
        <v>363.456</v>
      </c>
      <c r="K31" s="196">
        <v>47.05299999999999</v>
      </c>
      <c r="L31" s="196">
        <f t="shared" si="20"/>
        <v>410.509</v>
      </c>
      <c r="M31" s="198">
        <f t="shared" si="21"/>
        <v>0.003976665072838731</v>
      </c>
      <c r="N31" s="197">
        <v>317.025</v>
      </c>
      <c r="O31" s="196">
        <v>91.02900000000001</v>
      </c>
      <c r="P31" s="196">
        <f t="shared" si="22"/>
        <v>408.054</v>
      </c>
      <c r="Q31" s="195">
        <f t="shared" si="23"/>
        <v>0.006016360579727209</v>
      </c>
    </row>
    <row r="32" spans="1:17" s="187" customFormat="1" ht="18" customHeight="1">
      <c r="A32" s="201" t="s">
        <v>235</v>
      </c>
      <c r="B32" s="200">
        <v>44.362</v>
      </c>
      <c r="C32" s="196">
        <v>0</v>
      </c>
      <c r="D32" s="196">
        <f t="shared" si="16"/>
        <v>44.362</v>
      </c>
      <c r="E32" s="199">
        <f t="shared" si="17"/>
        <v>0.004003200611317846</v>
      </c>
      <c r="F32" s="197">
        <v>9.823</v>
      </c>
      <c r="G32" s="196"/>
      <c r="H32" s="196">
        <f t="shared" si="18"/>
        <v>9.823</v>
      </c>
      <c r="I32" s="198">
        <f t="shared" si="19"/>
        <v>3.516135600122162</v>
      </c>
      <c r="J32" s="197">
        <v>265.677</v>
      </c>
      <c r="K32" s="196">
        <v>1.031</v>
      </c>
      <c r="L32" s="196">
        <f t="shared" si="20"/>
        <v>266.708</v>
      </c>
      <c r="M32" s="198">
        <f t="shared" si="21"/>
        <v>0.002583642230125703</v>
      </c>
      <c r="N32" s="197">
        <v>108.59500000000001</v>
      </c>
      <c r="O32" s="196">
        <v>0.46</v>
      </c>
      <c r="P32" s="196">
        <f t="shared" si="22"/>
        <v>109.055</v>
      </c>
      <c r="Q32" s="195">
        <f t="shared" si="23"/>
        <v>1.4456283526660858</v>
      </c>
    </row>
    <row r="33" spans="1:17" s="187" customFormat="1" ht="18" customHeight="1">
      <c r="A33" s="201" t="s">
        <v>247</v>
      </c>
      <c r="B33" s="200">
        <v>35.461</v>
      </c>
      <c r="C33" s="196">
        <v>6.402000000000001</v>
      </c>
      <c r="D33" s="196">
        <f t="shared" si="16"/>
        <v>41.863</v>
      </c>
      <c r="E33" s="199">
        <f t="shared" si="17"/>
        <v>0.0037776923310851402</v>
      </c>
      <c r="F33" s="197">
        <v>50.869</v>
      </c>
      <c r="G33" s="196">
        <v>6.182</v>
      </c>
      <c r="H33" s="196">
        <f t="shared" si="18"/>
        <v>57.051</v>
      </c>
      <c r="I33" s="198">
        <f t="shared" si="19"/>
        <v>-0.2662179453471456</v>
      </c>
      <c r="J33" s="197">
        <v>354.126</v>
      </c>
      <c r="K33" s="196">
        <v>46.77100000000002</v>
      </c>
      <c r="L33" s="196">
        <f t="shared" si="20"/>
        <v>400.897</v>
      </c>
      <c r="M33" s="198">
        <f t="shared" si="21"/>
        <v>0.0038835521211613593</v>
      </c>
      <c r="N33" s="197">
        <v>416.267</v>
      </c>
      <c r="O33" s="196">
        <v>42.51000000000001</v>
      </c>
      <c r="P33" s="196">
        <f t="shared" si="22"/>
        <v>458.777</v>
      </c>
      <c r="Q33" s="195">
        <f t="shared" si="23"/>
        <v>-0.12616151202000103</v>
      </c>
    </row>
    <row r="34" spans="1:17" s="187" customFormat="1" ht="18" customHeight="1">
      <c r="A34" s="201" t="s">
        <v>268</v>
      </c>
      <c r="B34" s="200">
        <v>38.863</v>
      </c>
      <c r="C34" s="196">
        <v>0</v>
      </c>
      <c r="D34" s="196">
        <f t="shared" si="16"/>
        <v>38.863</v>
      </c>
      <c r="E34" s="199">
        <f t="shared" si="17"/>
        <v>0.0035069741075164657</v>
      </c>
      <c r="F34" s="197">
        <v>34.519999999999996</v>
      </c>
      <c r="G34" s="196"/>
      <c r="H34" s="196">
        <f t="shared" si="18"/>
        <v>34.519999999999996</v>
      </c>
      <c r="I34" s="198">
        <f t="shared" si="19"/>
        <v>0.12581112398609506</v>
      </c>
      <c r="J34" s="197">
        <v>337.555</v>
      </c>
      <c r="K34" s="196">
        <v>0.1</v>
      </c>
      <c r="L34" s="196">
        <f t="shared" si="20"/>
        <v>337.65500000000003</v>
      </c>
      <c r="M34" s="198">
        <f t="shared" si="21"/>
        <v>0.003270916947422253</v>
      </c>
      <c r="N34" s="197">
        <v>387.90099999999995</v>
      </c>
      <c r="O34" s="196">
        <v>0.14</v>
      </c>
      <c r="P34" s="196">
        <f t="shared" si="22"/>
        <v>388.04099999999994</v>
      </c>
      <c r="Q34" s="195">
        <f t="shared" si="23"/>
        <v>-0.12984710378542452</v>
      </c>
    </row>
    <row r="35" spans="1:17" s="187" customFormat="1" ht="18" customHeight="1">
      <c r="A35" s="201" t="s">
        <v>248</v>
      </c>
      <c r="B35" s="200">
        <v>31.202</v>
      </c>
      <c r="C35" s="196">
        <v>0.885</v>
      </c>
      <c r="D35" s="196">
        <f aca="true" t="shared" si="24" ref="D35:D42">C35+B35</f>
        <v>32.087</v>
      </c>
      <c r="E35" s="199">
        <f aca="true" t="shared" si="25" ref="E35:E42">D35/$D$8</f>
        <v>0.0028955118798826866</v>
      </c>
      <c r="F35" s="197">
        <v>21.555999999999997</v>
      </c>
      <c r="G35" s="196">
        <v>0.1</v>
      </c>
      <c r="H35" s="196">
        <f aca="true" t="shared" si="26" ref="H35:H42">G35+F35</f>
        <v>21.656</v>
      </c>
      <c r="I35" s="198">
        <f aca="true" t="shared" si="27" ref="I35:I42">(D35/H35-1)</f>
        <v>0.4816678980421132</v>
      </c>
      <c r="J35" s="197">
        <v>245.66199999999998</v>
      </c>
      <c r="K35" s="196">
        <v>1.004</v>
      </c>
      <c r="L35" s="196">
        <f aca="true" t="shared" si="28" ref="L35:L42">K35+J35</f>
        <v>246.66599999999997</v>
      </c>
      <c r="M35" s="198">
        <f aca="true" t="shared" si="29" ref="M35:M42">(L35/$L$8)</f>
        <v>0.0023894922324646673</v>
      </c>
      <c r="N35" s="197">
        <v>226.191</v>
      </c>
      <c r="O35" s="196">
        <v>9.227000000000002</v>
      </c>
      <c r="P35" s="196">
        <f aca="true" t="shared" si="30" ref="P35:P42">O35+N35</f>
        <v>235.418</v>
      </c>
      <c r="Q35" s="195">
        <f aca="true" t="shared" si="31" ref="Q35:Q42">(L35/P35-1)</f>
        <v>0.04777884443840308</v>
      </c>
    </row>
    <row r="36" spans="1:17" s="187" customFormat="1" ht="18" customHeight="1">
      <c r="A36" s="201" t="s">
        <v>245</v>
      </c>
      <c r="B36" s="200">
        <v>30.172</v>
      </c>
      <c r="C36" s="196">
        <v>1.2019999999999997</v>
      </c>
      <c r="D36" s="196">
        <f t="shared" si="24"/>
        <v>31.374</v>
      </c>
      <c r="E36" s="199">
        <f t="shared" si="25"/>
        <v>0.0028311711820811977</v>
      </c>
      <c r="F36" s="197">
        <v>35.097</v>
      </c>
      <c r="G36" s="196"/>
      <c r="H36" s="196">
        <f t="shared" si="26"/>
        <v>35.097</v>
      </c>
      <c r="I36" s="198">
        <f t="shared" si="27"/>
        <v>-0.10607744251645446</v>
      </c>
      <c r="J36" s="197">
        <v>263.681</v>
      </c>
      <c r="K36" s="196">
        <v>29.754000000000005</v>
      </c>
      <c r="L36" s="196">
        <f t="shared" si="28"/>
        <v>293.435</v>
      </c>
      <c r="M36" s="198">
        <f t="shared" si="29"/>
        <v>0.0028425508713534487</v>
      </c>
      <c r="N36" s="197">
        <v>203.178</v>
      </c>
      <c r="O36" s="196">
        <v>27.639000000000003</v>
      </c>
      <c r="P36" s="196">
        <f t="shared" si="30"/>
        <v>230.817</v>
      </c>
      <c r="Q36" s="195">
        <f t="shared" si="31"/>
        <v>0.2712885099451079</v>
      </c>
    </row>
    <row r="37" spans="1:17" s="187" customFormat="1" ht="18" customHeight="1">
      <c r="A37" s="201" t="s">
        <v>264</v>
      </c>
      <c r="B37" s="200">
        <v>0.42600000000000005</v>
      </c>
      <c r="C37" s="196">
        <v>30.886000000000003</v>
      </c>
      <c r="D37" s="196">
        <f t="shared" si="24"/>
        <v>31.312</v>
      </c>
      <c r="E37" s="199">
        <f t="shared" si="25"/>
        <v>0.002825576338794112</v>
      </c>
      <c r="F37" s="197">
        <v>0.005</v>
      </c>
      <c r="G37" s="196">
        <v>2.389</v>
      </c>
      <c r="H37" s="196">
        <f t="shared" si="26"/>
        <v>2.3939999999999997</v>
      </c>
      <c r="I37" s="198">
        <f t="shared" si="27"/>
        <v>12.07936507936508</v>
      </c>
      <c r="J37" s="197">
        <v>2.2070000000000003</v>
      </c>
      <c r="K37" s="196">
        <v>249.666</v>
      </c>
      <c r="L37" s="196">
        <f t="shared" si="28"/>
        <v>251.873</v>
      </c>
      <c r="M37" s="198">
        <f t="shared" si="29"/>
        <v>0.00243993325820167</v>
      </c>
      <c r="N37" s="197">
        <v>18.049</v>
      </c>
      <c r="O37" s="196">
        <v>128.64000000000001</v>
      </c>
      <c r="P37" s="196">
        <f t="shared" si="30"/>
        <v>146.68900000000002</v>
      </c>
      <c r="Q37" s="195">
        <f t="shared" si="31"/>
        <v>0.7170544485271557</v>
      </c>
    </row>
    <row r="38" spans="1:17" s="187" customFormat="1" ht="18" customHeight="1">
      <c r="A38" s="201" t="s">
        <v>274</v>
      </c>
      <c r="B38" s="200">
        <v>29.543</v>
      </c>
      <c r="C38" s="196">
        <v>0</v>
      </c>
      <c r="D38" s="196">
        <f t="shared" si="24"/>
        <v>29.543</v>
      </c>
      <c r="E38" s="199">
        <f t="shared" si="25"/>
        <v>0.0026659428262964502</v>
      </c>
      <c r="F38" s="197">
        <v>26.256</v>
      </c>
      <c r="G38" s="196">
        <v>0.06</v>
      </c>
      <c r="H38" s="196">
        <f t="shared" si="26"/>
        <v>26.316</v>
      </c>
      <c r="I38" s="198">
        <f t="shared" si="27"/>
        <v>0.12262501899984812</v>
      </c>
      <c r="J38" s="197">
        <v>234.27600000000004</v>
      </c>
      <c r="K38" s="196">
        <v>74.62</v>
      </c>
      <c r="L38" s="196">
        <f t="shared" si="28"/>
        <v>308.8960000000001</v>
      </c>
      <c r="M38" s="198">
        <f t="shared" si="29"/>
        <v>0.002992324003467872</v>
      </c>
      <c r="N38" s="197">
        <v>179.80100000000002</v>
      </c>
      <c r="O38" s="196">
        <v>33.69800000000001</v>
      </c>
      <c r="P38" s="196">
        <f t="shared" si="30"/>
        <v>213.49900000000002</v>
      </c>
      <c r="Q38" s="195">
        <f t="shared" si="31"/>
        <v>0.446826448835826</v>
      </c>
    </row>
    <row r="39" spans="1:17" s="187" customFormat="1" ht="18" customHeight="1">
      <c r="A39" s="201" t="s">
        <v>269</v>
      </c>
      <c r="B39" s="200">
        <v>0</v>
      </c>
      <c r="C39" s="196">
        <v>26.032</v>
      </c>
      <c r="D39" s="196">
        <f t="shared" si="24"/>
        <v>26.032</v>
      </c>
      <c r="E39" s="199">
        <f t="shared" si="25"/>
        <v>0.002349112265313245</v>
      </c>
      <c r="F39" s="197"/>
      <c r="G39" s="196">
        <v>29.746000000000002</v>
      </c>
      <c r="H39" s="196">
        <f t="shared" si="26"/>
        <v>29.746000000000002</v>
      </c>
      <c r="I39" s="198">
        <f t="shared" si="27"/>
        <v>-0.12485712364687696</v>
      </c>
      <c r="J39" s="197"/>
      <c r="K39" s="196">
        <v>291.34599999999995</v>
      </c>
      <c r="L39" s="196">
        <f t="shared" si="28"/>
        <v>291.34599999999995</v>
      </c>
      <c r="M39" s="198">
        <f t="shared" si="29"/>
        <v>0.002822314400686154</v>
      </c>
      <c r="N39" s="197"/>
      <c r="O39" s="196">
        <v>310.22099999999995</v>
      </c>
      <c r="P39" s="196">
        <f t="shared" si="30"/>
        <v>310.22099999999995</v>
      </c>
      <c r="Q39" s="195">
        <f t="shared" si="31"/>
        <v>-0.06084372108915903</v>
      </c>
    </row>
    <row r="40" spans="1:17" s="187" customFormat="1" ht="18" customHeight="1">
      <c r="A40" s="201" t="s">
        <v>254</v>
      </c>
      <c r="B40" s="200">
        <v>18.277</v>
      </c>
      <c r="C40" s="196">
        <v>2.945999999999999</v>
      </c>
      <c r="D40" s="196">
        <f t="shared" si="24"/>
        <v>21.223</v>
      </c>
      <c r="E40" s="199">
        <f t="shared" si="25"/>
        <v>0.0019151509529326594</v>
      </c>
      <c r="F40" s="197">
        <v>26.896</v>
      </c>
      <c r="G40" s="196">
        <v>5.349</v>
      </c>
      <c r="H40" s="196">
        <f t="shared" si="26"/>
        <v>32.245000000000005</v>
      </c>
      <c r="I40" s="198">
        <f t="shared" si="27"/>
        <v>-0.3418204372770973</v>
      </c>
      <c r="J40" s="197">
        <v>178.13600000000002</v>
      </c>
      <c r="K40" s="196">
        <v>35.888000000000005</v>
      </c>
      <c r="L40" s="196">
        <f t="shared" si="28"/>
        <v>214.02400000000003</v>
      </c>
      <c r="M40" s="198">
        <f t="shared" si="29"/>
        <v>0.002073284058447529</v>
      </c>
      <c r="N40" s="197">
        <v>253.80300000000003</v>
      </c>
      <c r="O40" s="196">
        <v>139.58800000000002</v>
      </c>
      <c r="P40" s="196">
        <f t="shared" si="30"/>
        <v>393.3910000000001</v>
      </c>
      <c r="Q40" s="195">
        <f t="shared" si="31"/>
        <v>-0.45595094956417415</v>
      </c>
    </row>
    <row r="41" spans="1:17" s="187" customFormat="1" ht="18" customHeight="1">
      <c r="A41" s="466" t="s">
        <v>246</v>
      </c>
      <c r="B41" s="467">
        <v>17.619</v>
      </c>
      <c r="C41" s="468">
        <v>0.402</v>
      </c>
      <c r="D41" s="468">
        <f t="shared" si="24"/>
        <v>18.021</v>
      </c>
      <c r="E41" s="469">
        <f t="shared" si="25"/>
        <v>0.0016262043689770278</v>
      </c>
      <c r="F41" s="470">
        <v>31.686</v>
      </c>
      <c r="G41" s="468">
        <v>2.174</v>
      </c>
      <c r="H41" s="468">
        <f t="shared" si="26"/>
        <v>33.86</v>
      </c>
      <c r="I41" s="471">
        <f t="shared" si="27"/>
        <v>-0.4677790903721205</v>
      </c>
      <c r="J41" s="470">
        <v>187.17200000000005</v>
      </c>
      <c r="K41" s="468">
        <v>5.517</v>
      </c>
      <c r="L41" s="468">
        <f t="shared" si="28"/>
        <v>192.68900000000005</v>
      </c>
      <c r="M41" s="471">
        <f t="shared" si="29"/>
        <v>0.0018666085669747127</v>
      </c>
      <c r="N41" s="470">
        <v>292.34100000000007</v>
      </c>
      <c r="O41" s="468">
        <v>9.866999999999999</v>
      </c>
      <c r="P41" s="468">
        <f t="shared" si="30"/>
        <v>302.2080000000001</v>
      </c>
      <c r="Q41" s="472">
        <f t="shared" si="31"/>
        <v>-0.36239609805167305</v>
      </c>
    </row>
    <row r="42" spans="1:17" s="187" customFormat="1" ht="18" customHeight="1">
      <c r="A42" s="201" t="s">
        <v>253</v>
      </c>
      <c r="B42" s="200">
        <v>16.488</v>
      </c>
      <c r="C42" s="196">
        <v>1.4020000000000001</v>
      </c>
      <c r="D42" s="196">
        <f t="shared" si="24"/>
        <v>17.89</v>
      </c>
      <c r="E42" s="199">
        <f t="shared" si="25"/>
        <v>0.0016143830065478623</v>
      </c>
      <c r="F42" s="197">
        <v>17.776</v>
      </c>
      <c r="G42" s="196">
        <v>0.2</v>
      </c>
      <c r="H42" s="196">
        <f t="shared" si="26"/>
        <v>17.976</v>
      </c>
      <c r="I42" s="198">
        <f t="shared" si="27"/>
        <v>-0.004784156653315441</v>
      </c>
      <c r="J42" s="197">
        <v>156.39600000000007</v>
      </c>
      <c r="K42" s="196">
        <v>6.244</v>
      </c>
      <c r="L42" s="196">
        <f t="shared" si="28"/>
        <v>162.64000000000007</v>
      </c>
      <c r="M42" s="198">
        <f t="shared" si="29"/>
        <v>0.0015755191906791114</v>
      </c>
      <c r="N42" s="197">
        <v>176.67799999999997</v>
      </c>
      <c r="O42" s="196">
        <v>4.593999999999999</v>
      </c>
      <c r="P42" s="196">
        <f t="shared" si="30"/>
        <v>181.27199999999996</v>
      </c>
      <c r="Q42" s="195">
        <f t="shared" si="31"/>
        <v>-0.1027847654353673</v>
      </c>
    </row>
    <row r="43" spans="1:17" s="187" customFormat="1" ht="18" customHeight="1">
      <c r="A43" s="201" t="s">
        <v>271</v>
      </c>
      <c r="B43" s="200">
        <v>0.234</v>
      </c>
      <c r="C43" s="196">
        <v>17.561999999999998</v>
      </c>
      <c r="D43" s="196">
        <f>C43+B43</f>
        <v>17.796</v>
      </c>
      <c r="E43" s="199">
        <f>D43/$D$8</f>
        <v>0.0016059005022093771</v>
      </c>
      <c r="F43" s="197"/>
      <c r="G43" s="196">
        <v>6.125</v>
      </c>
      <c r="H43" s="196">
        <f>G43+F43</f>
        <v>6.125</v>
      </c>
      <c r="I43" s="198">
        <f>(D43/H43-1)</f>
        <v>1.9054693877551019</v>
      </c>
      <c r="J43" s="197">
        <v>0.8839999999999999</v>
      </c>
      <c r="K43" s="196">
        <v>153.43500000000003</v>
      </c>
      <c r="L43" s="196">
        <f>K43+J43</f>
        <v>154.31900000000002</v>
      </c>
      <c r="M43" s="198">
        <f>(L43/$L$8)</f>
        <v>0.001494912358499814</v>
      </c>
      <c r="N43" s="197">
        <v>1.6629999999999998</v>
      </c>
      <c r="O43" s="196">
        <v>47.19199999999999</v>
      </c>
      <c r="P43" s="196">
        <f>O43+N43</f>
        <v>48.85499999999999</v>
      </c>
      <c r="Q43" s="195">
        <f>(L43/P43-1)</f>
        <v>2.1587145635042484</v>
      </c>
    </row>
    <row r="44" spans="1:17" s="187" customFormat="1" ht="18" customHeight="1" thickBot="1">
      <c r="A44" s="685" t="s">
        <v>275</v>
      </c>
      <c r="B44" s="686">
        <v>1417.679</v>
      </c>
      <c r="C44" s="687">
        <v>847.1419999999986</v>
      </c>
      <c r="D44" s="687">
        <f>C44+B44</f>
        <v>2264.8209999999985</v>
      </c>
      <c r="E44" s="688">
        <f>D44/$D$8</f>
        <v>0.20437610594034283</v>
      </c>
      <c r="F44" s="689">
        <v>1435.8150000000003</v>
      </c>
      <c r="G44" s="687">
        <v>1062.266</v>
      </c>
      <c r="H44" s="687">
        <f>G44+F44</f>
        <v>2498.081</v>
      </c>
      <c r="I44" s="690">
        <f>(D44/H44-1)</f>
        <v>-0.09337567516825973</v>
      </c>
      <c r="J44" s="689">
        <v>11875.588000000043</v>
      </c>
      <c r="K44" s="687">
        <v>7733.57400000046</v>
      </c>
      <c r="L44" s="687">
        <f>K44+J44</f>
        <v>19609.162000000502</v>
      </c>
      <c r="M44" s="690">
        <f>(L44/$L$8)</f>
        <v>0.18995702806281584</v>
      </c>
      <c r="N44" s="689">
        <v>12261.112000000088</v>
      </c>
      <c r="O44" s="687">
        <v>7251.37600000011</v>
      </c>
      <c r="P44" s="687">
        <f>O44+N44</f>
        <v>19512.488000000198</v>
      </c>
      <c r="Q44" s="691">
        <f>(L44/P44-1)</f>
        <v>0.004954468133448797</v>
      </c>
    </row>
    <row r="45" ht="15" thickTop="1">
      <c r="A45" s="121" t="s">
        <v>145</v>
      </c>
    </row>
    <row r="46" ht="13.5" customHeight="1">
      <c r="A46" s="121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45:Q65536 I45:I65536 I3 Q3">
    <cfRule type="cellIs" priority="4" dxfId="91" operator="lessThan" stopIfTrue="1">
      <formula>0</formula>
    </cfRule>
  </conditionalFormatting>
  <conditionalFormatting sqref="I8:I44 Q8:Q44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3"/>
  <sheetViews>
    <sheetView showGridLines="0" zoomScale="80" zoomScaleNormal="80" zoomScalePageLayoutView="0" workbookViewId="0" topLeftCell="A1">
      <selection activeCell="T71" sqref="T71:W71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0" t="s">
        <v>28</v>
      </c>
      <c r="Y1" s="571"/>
    </row>
    <row r="2" ht="5.25" customHeight="1" thickBot="1"/>
    <row r="3" spans="1:25" ht="24.75" customHeight="1" thickTop="1">
      <c r="A3" s="631" t="s">
        <v>63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3"/>
    </row>
    <row r="4" spans="1:25" ht="16.5" customHeight="1" thickBot="1">
      <c r="A4" s="642" t="s">
        <v>45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4"/>
    </row>
    <row r="5" spans="1:25" s="270" customFormat="1" ht="15.75" customHeight="1" thickBot="1" thickTop="1">
      <c r="A5" s="575" t="s">
        <v>62</v>
      </c>
      <c r="B5" s="648" t="s">
        <v>36</v>
      </c>
      <c r="C5" s="649"/>
      <c r="D5" s="649"/>
      <c r="E5" s="649"/>
      <c r="F5" s="649"/>
      <c r="G5" s="649"/>
      <c r="H5" s="649"/>
      <c r="I5" s="649"/>
      <c r="J5" s="650"/>
      <c r="K5" s="650"/>
      <c r="L5" s="650"/>
      <c r="M5" s="651"/>
      <c r="N5" s="648" t="s">
        <v>35</v>
      </c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52"/>
    </row>
    <row r="6" spans="1:25" s="168" customFormat="1" ht="26.25" customHeight="1">
      <c r="A6" s="576"/>
      <c r="B6" s="637" t="s">
        <v>164</v>
      </c>
      <c r="C6" s="638"/>
      <c r="D6" s="638"/>
      <c r="E6" s="638"/>
      <c r="F6" s="638"/>
      <c r="G6" s="634" t="s">
        <v>34</v>
      </c>
      <c r="H6" s="637" t="s">
        <v>165</v>
      </c>
      <c r="I6" s="638"/>
      <c r="J6" s="638"/>
      <c r="K6" s="638"/>
      <c r="L6" s="638"/>
      <c r="M6" s="645" t="s">
        <v>33</v>
      </c>
      <c r="N6" s="637" t="s">
        <v>166</v>
      </c>
      <c r="O6" s="638"/>
      <c r="P6" s="638"/>
      <c r="Q6" s="638"/>
      <c r="R6" s="638"/>
      <c r="S6" s="634" t="s">
        <v>34</v>
      </c>
      <c r="T6" s="637" t="s">
        <v>167</v>
      </c>
      <c r="U6" s="638"/>
      <c r="V6" s="638"/>
      <c r="W6" s="638"/>
      <c r="X6" s="638"/>
      <c r="Y6" s="639" t="s">
        <v>33</v>
      </c>
    </row>
    <row r="7" spans="1:25" s="168" customFormat="1" ht="26.25" customHeight="1">
      <c r="A7" s="577"/>
      <c r="B7" s="626" t="s">
        <v>22</v>
      </c>
      <c r="C7" s="627"/>
      <c r="D7" s="628" t="s">
        <v>21</v>
      </c>
      <c r="E7" s="627"/>
      <c r="F7" s="629" t="s">
        <v>17</v>
      </c>
      <c r="G7" s="635"/>
      <c r="H7" s="626" t="s">
        <v>22</v>
      </c>
      <c r="I7" s="627"/>
      <c r="J7" s="628" t="s">
        <v>21</v>
      </c>
      <c r="K7" s="627"/>
      <c r="L7" s="629" t="s">
        <v>17</v>
      </c>
      <c r="M7" s="646"/>
      <c r="N7" s="626" t="s">
        <v>22</v>
      </c>
      <c r="O7" s="627"/>
      <c r="P7" s="628" t="s">
        <v>21</v>
      </c>
      <c r="Q7" s="627"/>
      <c r="R7" s="629" t="s">
        <v>17</v>
      </c>
      <c r="S7" s="635"/>
      <c r="T7" s="626" t="s">
        <v>22</v>
      </c>
      <c r="U7" s="627"/>
      <c r="V7" s="628" t="s">
        <v>21</v>
      </c>
      <c r="W7" s="627"/>
      <c r="X7" s="629" t="s">
        <v>17</v>
      </c>
      <c r="Y7" s="640"/>
    </row>
    <row r="8" spans="1:25" s="266" customFormat="1" ht="21" customHeight="1" thickBot="1">
      <c r="A8" s="578"/>
      <c r="B8" s="269" t="s">
        <v>19</v>
      </c>
      <c r="C8" s="267" t="s">
        <v>18</v>
      </c>
      <c r="D8" s="268" t="s">
        <v>19</v>
      </c>
      <c r="E8" s="267" t="s">
        <v>18</v>
      </c>
      <c r="F8" s="630"/>
      <c r="G8" s="636"/>
      <c r="H8" s="269" t="s">
        <v>19</v>
      </c>
      <c r="I8" s="267" t="s">
        <v>18</v>
      </c>
      <c r="J8" s="268" t="s">
        <v>19</v>
      </c>
      <c r="K8" s="267" t="s">
        <v>18</v>
      </c>
      <c r="L8" s="630"/>
      <c r="M8" s="647"/>
      <c r="N8" s="269" t="s">
        <v>19</v>
      </c>
      <c r="O8" s="267" t="s">
        <v>18</v>
      </c>
      <c r="P8" s="268" t="s">
        <v>19</v>
      </c>
      <c r="Q8" s="267" t="s">
        <v>18</v>
      </c>
      <c r="R8" s="630"/>
      <c r="S8" s="636"/>
      <c r="T8" s="269" t="s">
        <v>19</v>
      </c>
      <c r="U8" s="267" t="s">
        <v>18</v>
      </c>
      <c r="V8" s="268" t="s">
        <v>19</v>
      </c>
      <c r="W8" s="267" t="s">
        <v>18</v>
      </c>
      <c r="X8" s="630"/>
      <c r="Y8" s="641"/>
    </row>
    <row r="9" spans="1:25" s="259" customFormat="1" ht="18" customHeight="1" thickBot="1" thickTop="1">
      <c r="A9" s="265" t="s">
        <v>24</v>
      </c>
      <c r="B9" s="263">
        <f>B10+B30+B45+B54+B66+B71</f>
        <v>325831</v>
      </c>
      <c r="C9" s="262">
        <f>C10+C30+C45+C54+C66+C71</f>
        <v>299764</v>
      </c>
      <c r="D9" s="261">
        <f>D10+D30+D45+D54+D66+D71</f>
        <v>1457</v>
      </c>
      <c r="E9" s="262">
        <f>E10+E30+E45+E54+E66+E71</f>
        <v>1247</v>
      </c>
      <c r="F9" s="261">
        <f aca="true" t="shared" si="0" ref="F9:F43">SUM(B9:E9)</f>
        <v>628299</v>
      </c>
      <c r="G9" s="264">
        <f aca="true" t="shared" si="1" ref="G9:G43">F9/$F$9</f>
        <v>1</v>
      </c>
      <c r="H9" s="263">
        <f>H10+H30+H45+H54+H66+H71</f>
        <v>288883</v>
      </c>
      <c r="I9" s="262">
        <f>I10+I30+I45+I54+I66+I71</f>
        <v>260029</v>
      </c>
      <c r="J9" s="261">
        <f>J10+J30+J45+J54+J66+J71</f>
        <v>1037</v>
      </c>
      <c r="K9" s="262">
        <f>K10+K30+K45+K54+K66+K71</f>
        <v>920</v>
      </c>
      <c r="L9" s="261">
        <f aca="true" t="shared" si="2" ref="L9:L43">SUM(H9:K9)</f>
        <v>550869</v>
      </c>
      <c r="M9" s="498">
        <f aca="true" t="shared" si="3" ref="M9:M42">IF(ISERROR(F9/L9-1),"         /0",(F9/L9-1))</f>
        <v>0.14055973380241027</v>
      </c>
      <c r="N9" s="263">
        <f>N10+N30+N45+N54+N66+N71</f>
        <v>2895866</v>
      </c>
      <c r="O9" s="262">
        <f>O10+O30+O45+O54+O66+O71</f>
        <v>2782440</v>
      </c>
      <c r="P9" s="261">
        <f>P10+P30+P45+P54+P66+P71</f>
        <v>21485</v>
      </c>
      <c r="Q9" s="262">
        <f>Q10+Q30+Q45+Q54+Q66+Q71</f>
        <v>19416</v>
      </c>
      <c r="R9" s="261">
        <f aca="true" t="shared" si="4" ref="R9:R43">SUM(N9:Q9)</f>
        <v>5719207</v>
      </c>
      <c r="S9" s="264">
        <f aca="true" t="shared" si="5" ref="S9:S43">R9/$R$9</f>
        <v>1</v>
      </c>
      <c r="T9" s="263">
        <f>T10+T30+T45+T54+T66+T71</f>
        <v>2630922</v>
      </c>
      <c r="U9" s="262">
        <f>U10+U30+U45+U54+U66+U71</f>
        <v>2485805</v>
      </c>
      <c r="V9" s="261">
        <f>V10+V30+V45+V54+V66+V71</f>
        <v>23462</v>
      </c>
      <c r="W9" s="262">
        <f>W10+W30+W45+W54+W66+W71</f>
        <v>22480</v>
      </c>
      <c r="X9" s="261">
        <f aca="true" t="shared" si="6" ref="X9:X43">SUM(T9:W9)</f>
        <v>5162669</v>
      </c>
      <c r="Y9" s="260">
        <f aca="true" t="shared" si="7" ref="Y9:Y42">IF(ISERROR(R9/X9-1),"         /0",(R9/X9-1))</f>
        <v>0.10780044198068861</v>
      </c>
    </row>
    <row r="10" spans="1:25" s="236" customFormat="1" ht="19.5" customHeight="1">
      <c r="A10" s="243" t="s">
        <v>61</v>
      </c>
      <c r="B10" s="240">
        <f>SUM(B11:B29)</f>
        <v>99792</v>
      </c>
      <c r="C10" s="239">
        <f>SUM(C11:C29)</f>
        <v>90270</v>
      </c>
      <c r="D10" s="238">
        <f>SUM(D11:D29)</f>
        <v>28</v>
      </c>
      <c r="E10" s="239">
        <f>SUM(E11:E29)</f>
        <v>21</v>
      </c>
      <c r="F10" s="238">
        <f t="shared" si="0"/>
        <v>190111</v>
      </c>
      <c r="G10" s="241">
        <f t="shared" si="1"/>
        <v>0.3025804593036118</v>
      </c>
      <c r="H10" s="240">
        <f>SUM(H11:H29)</f>
        <v>86219</v>
      </c>
      <c r="I10" s="239">
        <f>SUM(I11:I29)</f>
        <v>78711</v>
      </c>
      <c r="J10" s="238">
        <f>SUM(J11:J29)</f>
        <v>44</v>
      </c>
      <c r="K10" s="239">
        <f>SUM(K11:K29)</f>
        <v>34</v>
      </c>
      <c r="L10" s="238">
        <f t="shared" si="2"/>
        <v>165008</v>
      </c>
      <c r="M10" s="242">
        <f t="shared" si="3"/>
        <v>0.15213201784155927</v>
      </c>
      <c r="N10" s="240">
        <f>SUM(N11:N29)</f>
        <v>906691</v>
      </c>
      <c r="O10" s="239">
        <f>SUM(O11:O29)</f>
        <v>891846</v>
      </c>
      <c r="P10" s="238">
        <f>SUM(P11:P29)</f>
        <v>2196</v>
      </c>
      <c r="Q10" s="239">
        <f>SUM(Q11:Q29)</f>
        <v>1606</v>
      </c>
      <c r="R10" s="238">
        <f t="shared" si="4"/>
        <v>1802339</v>
      </c>
      <c r="S10" s="241">
        <f t="shared" si="5"/>
        <v>0.31513792034455124</v>
      </c>
      <c r="T10" s="240">
        <f>SUM(T11:T29)</f>
        <v>870212</v>
      </c>
      <c r="U10" s="239">
        <f>SUM(U11:U29)</f>
        <v>848423</v>
      </c>
      <c r="V10" s="238">
        <f>SUM(V11:V29)</f>
        <v>1072</v>
      </c>
      <c r="W10" s="239">
        <f>SUM(W11:W29)</f>
        <v>888</v>
      </c>
      <c r="X10" s="238">
        <f t="shared" si="6"/>
        <v>1720595</v>
      </c>
      <c r="Y10" s="237">
        <f t="shared" si="7"/>
        <v>0.04750914654523575</v>
      </c>
    </row>
    <row r="11" spans="1:25" ht="19.5" customHeight="1">
      <c r="A11" s="235" t="s">
        <v>276</v>
      </c>
      <c r="B11" s="233">
        <v>19063</v>
      </c>
      <c r="C11" s="230">
        <v>17799</v>
      </c>
      <c r="D11" s="229">
        <v>0</v>
      </c>
      <c r="E11" s="230">
        <v>0</v>
      </c>
      <c r="F11" s="229">
        <f t="shared" si="0"/>
        <v>36862</v>
      </c>
      <c r="G11" s="232">
        <f t="shared" si="1"/>
        <v>0.05866951881190325</v>
      </c>
      <c r="H11" s="233">
        <v>14957</v>
      </c>
      <c r="I11" s="230">
        <v>14499</v>
      </c>
      <c r="J11" s="229">
        <v>0</v>
      </c>
      <c r="K11" s="230">
        <v>0</v>
      </c>
      <c r="L11" s="229">
        <f t="shared" si="2"/>
        <v>29456</v>
      </c>
      <c r="M11" s="234">
        <f t="shared" si="3"/>
        <v>0.251425855513308</v>
      </c>
      <c r="N11" s="233">
        <v>206289</v>
      </c>
      <c r="O11" s="230">
        <v>209611</v>
      </c>
      <c r="P11" s="229">
        <v>1345</v>
      </c>
      <c r="Q11" s="230">
        <v>854</v>
      </c>
      <c r="R11" s="229">
        <f t="shared" si="4"/>
        <v>418099</v>
      </c>
      <c r="S11" s="232">
        <f t="shared" si="5"/>
        <v>0.07310436569265634</v>
      </c>
      <c r="T11" s="233">
        <v>170430</v>
      </c>
      <c r="U11" s="230">
        <v>174126</v>
      </c>
      <c r="V11" s="229">
        <v>377</v>
      </c>
      <c r="W11" s="230">
        <v>415</v>
      </c>
      <c r="X11" s="229">
        <f t="shared" si="6"/>
        <v>345348</v>
      </c>
      <c r="Y11" s="228">
        <f t="shared" si="7"/>
        <v>0.2106599719703024</v>
      </c>
    </row>
    <row r="12" spans="1:25" ht="19.5" customHeight="1">
      <c r="A12" s="235" t="s">
        <v>277</v>
      </c>
      <c r="B12" s="233">
        <v>12125</v>
      </c>
      <c r="C12" s="230">
        <v>10818</v>
      </c>
      <c r="D12" s="229">
        <v>0</v>
      </c>
      <c r="E12" s="230">
        <v>5</v>
      </c>
      <c r="F12" s="229">
        <f t="shared" si="0"/>
        <v>22948</v>
      </c>
      <c r="G12" s="232">
        <f t="shared" si="1"/>
        <v>0.03652401165687037</v>
      </c>
      <c r="H12" s="233">
        <v>9541</v>
      </c>
      <c r="I12" s="230">
        <v>8748</v>
      </c>
      <c r="J12" s="229"/>
      <c r="K12" s="230"/>
      <c r="L12" s="229">
        <f t="shared" si="2"/>
        <v>18289</v>
      </c>
      <c r="M12" s="234">
        <f t="shared" si="3"/>
        <v>0.25474328831538084</v>
      </c>
      <c r="N12" s="233">
        <v>84982</v>
      </c>
      <c r="O12" s="230">
        <v>83786</v>
      </c>
      <c r="P12" s="229"/>
      <c r="Q12" s="230">
        <v>5</v>
      </c>
      <c r="R12" s="229">
        <f t="shared" si="4"/>
        <v>168773</v>
      </c>
      <c r="S12" s="232">
        <f t="shared" si="5"/>
        <v>0.029509860370502412</v>
      </c>
      <c r="T12" s="233">
        <v>85622</v>
      </c>
      <c r="U12" s="230">
        <v>84454</v>
      </c>
      <c r="V12" s="229"/>
      <c r="W12" s="230">
        <v>1</v>
      </c>
      <c r="X12" s="229">
        <f t="shared" si="6"/>
        <v>170077</v>
      </c>
      <c r="Y12" s="228">
        <f t="shared" si="7"/>
        <v>-0.007667115482987152</v>
      </c>
    </row>
    <row r="13" spans="1:25" ht="19.5" customHeight="1">
      <c r="A13" s="235" t="s">
        <v>278</v>
      </c>
      <c r="B13" s="233">
        <v>7592</v>
      </c>
      <c r="C13" s="230">
        <v>7174</v>
      </c>
      <c r="D13" s="229">
        <v>0</v>
      </c>
      <c r="E13" s="230">
        <v>0</v>
      </c>
      <c r="F13" s="229">
        <f t="shared" si="0"/>
        <v>14766</v>
      </c>
      <c r="G13" s="232">
        <f t="shared" si="1"/>
        <v>0.023501549421533378</v>
      </c>
      <c r="H13" s="233">
        <v>7516</v>
      </c>
      <c r="I13" s="230">
        <v>6644</v>
      </c>
      <c r="J13" s="229">
        <v>0</v>
      </c>
      <c r="K13" s="230">
        <v>0</v>
      </c>
      <c r="L13" s="229">
        <f t="shared" si="2"/>
        <v>14160</v>
      </c>
      <c r="M13" s="234">
        <f t="shared" si="3"/>
        <v>0.042796610169491434</v>
      </c>
      <c r="N13" s="233">
        <v>70330</v>
      </c>
      <c r="O13" s="230">
        <v>71786</v>
      </c>
      <c r="P13" s="229">
        <v>195</v>
      </c>
      <c r="Q13" s="230">
        <v>127</v>
      </c>
      <c r="R13" s="229">
        <f t="shared" si="4"/>
        <v>142438</v>
      </c>
      <c r="S13" s="232">
        <f t="shared" si="5"/>
        <v>0.024905201018253054</v>
      </c>
      <c r="T13" s="233">
        <v>73180</v>
      </c>
      <c r="U13" s="230">
        <v>72577</v>
      </c>
      <c r="V13" s="229">
        <v>102</v>
      </c>
      <c r="W13" s="230">
        <v>53</v>
      </c>
      <c r="X13" s="229">
        <f t="shared" si="6"/>
        <v>145912</v>
      </c>
      <c r="Y13" s="228">
        <f t="shared" si="7"/>
        <v>-0.023808871100389317</v>
      </c>
    </row>
    <row r="14" spans="1:25" ht="19.5" customHeight="1">
      <c r="A14" s="235" t="s">
        <v>279</v>
      </c>
      <c r="B14" s="233">
        <v>7241</v>
      </c>
      <c r="C14" s="230">
        <v>6684</v>
      </c>
      <c r="D14" s="229">
        <v>0</v>
      </c>
      <c r="E14" s="230">
        <v>0</v>
      </c>
      <c r="F14" s="229">
        <f t="shared" si="0"/>
        <v>13925</v>
      </c>
      <c r="G14" s="232">
        <f t="shared" si="1"/>
        <v>0.02216301474298065</v>
      </c>
      <c r="H14" s="233">
        <v>6776</v>
      </c>
      <c r="I14" s="230">
        <v>6841</v>
      </c>
      <c r="J14" s="229"/>
      <c r="K14" s="230"/>
      <c r="L14" s="229">
        <f t="shared" si="2"/>
        <v>13617</v>
      </c>
      <c r="M14" s="234">
        <f t="shared" si="3"/>
        <v>0.02261878534185202</v>
      </c>
      <c r="N14" s="233">
        <v>58839</v>
      </c>
      <c r="O14" s="230">
        <v>60566</v>
      </c>
      <c r="P14" s="229">
        <v>2</v>
      </c>
      <c r="Q14" s="230">
        <v>3</v>
      </c>
      <c r="R14" s="229">
        <f t="shared" si="4"/>
        <v>119410</v>
      </c>
      <c r="S14" s="232">
        <f t="shared" si="5"/>
        <v>0.020878768682441463</v>
      </c>
      <c r="T14" s="233">
        <v>55111</v>
      </c>
      <c r="U14" s="230">
        <v>58589</v>
      </c>
      <c r="V14" s="229">
        <v>54</v>
      </c>
      <c r="W14" s="230">
        <v>53</v>
      </c>
      <c r="X14" s="229">
        <f t="shared" si="6"/>
        <v>113807</v>
      </c>
      <c r="Y14" s="228">
        <f t="shared" si="7"/>
        <v>0.04923247251926499</v>
      </c>
    </row>
    <row r="15" spans="1:25" ht="19.5" customHeight="1">
      <c r="A15" s="235" t="s">
        <v>280</v>
      </c>
      <c r="B15" s="233">
        <v>6579</v>
      </c>
      <c r="C15" s="230">
        <v>6660</v>
      </c>
      <c r="D15" s="229">
        <v>0</v>
      </c>
      <c r="E15" s="230">
        <v>0</v>
      </c>
      <c r="F15" s="229">
        <f t="shared" si="0"/>
        <v>13239</v>
      </c>
      <c r="G15" s="232">
        <f t="shared" si="1"/>
        <v>0.021071177894601136</v>
      </c>
      <c r="H15" s="233">
        <v>6358</v>
      </c>
      <c r="I15" s="230">
        <v>6105</v>
      </c>
      <c r="J15" s="229"/>
      <c r="K15" s="230"/>
      <c r="L15" s="229">
        <f t="shared" si="2"/>
        <v>12463</v>
      </c>
      <c r="M15" s="234">
        <f t="shared" si="3"/>
        <v>0.062264302334911426</v>
      </c>
      <c r="N15" s="233">
        <v>59598</v>
      </c>
      <c r="O15" s="230">
        <v>64047</v>
      </c>
      <c r="P15" s="229"/>
      <c r="Q15" s="230"/>
      <c r="R15" s="229">
        <f t="shared" si="4"/>
        <v>123645</v>
      </c>
      <c r="S15" s="232">
        <f t="shared" si="5"/>
        <v>0.021619255956289045</v>
      </c>
      <c r="T15" s="233">
        <v>56682</v>
      </c>
      <c r="U15" s="230">
        <v>59170</v>
      </c>
      <c r="V15" s="229"/>
      <c r="W15" s="230"/>
      <c r="X15" s="229">
        <f t="shared" si="6"/>
        <v>115852</v>
      </c>
      <c r="Y15" s="228">
        <f t="shared" si="7"/>
        <v>0.06726685771501573</v>
      </c>
    </row>
    <row r="16" spans="1:25" ht="19.5" customHeight="1">
      <c r="A16" s="235" t="s">
        <v>281</v>
      </c>
      <c r="B16" s="233">
        <v>6394</v>
      </c>
      <c r="C16" s="230">
        <v>6222</v>
      </c>
      <c r="D16" s="229">
        <v>0</v>
      </c>
      <c r="E16" s="230">
        <v>0</v>
      </c>
      <c r="F16" s="229">
        <f>SUM(B16:E16)</f>
        <v>12616</v>
      </c>
      <c r="G16" s="232">
        <f>F16/$F$9</f>
        <v>0.020079611777195253</v>
      </c>
      <c r="H16" s="233">
        <v>5178</v>
      </c>
      <c r="I16" s="230">
        <v>4901</v>
      </c>
      <c r="J16" s="229"/>
      <c r="K16" s="230"/>
      <c r="L16" s="229">
        <f>SUM(H16:K16)</f>
        <v>10079</v>
      </c>
      <c r="M16" s="234">
        <f>IF(ISERROR(F16/L16-1),"         /0",(F16/L16-1))</f>
        <v>0.25171147931342386</v>
      </c>
      <c r="N16" s="233">
        <v>65097</v>
      </c>
      <c r="O16" s="230">
        <v>64892</v>
      </c>
      <c r="P16" s="229">
        <v>114</v>
      </c>
      <c r="Q16" s="230">
        <v>178</v>
      </c>
      <c r="R16" s="229">
        <f>SUM(N16:Q16)</f>
        <v>130281</v>
      </c>
      <c r="S16" s="232">
        <f>R16/$R$9</f>
        <v>0.022779556676301452</v>
      </c>
      <c r="T16" s="233">
        <v>62293</v>
      </c>
      <c r="U16" s="230">
        <v>59841</v>
      </c>
      <c r="V16" s="229">
        <v>119</v>
      </c>
      <c r="W16" s="230">
        <v>129</v>
      </c>
      <c r="X16" s="229">
        <f>SUM(T16:W16)</f>
        <v>122382</v>
      </c>
      <c r="Y16" s="228">
        <f>IF(ISERROR(R16/X16-1),"         /0",(R16/X16-1))</f>
        <v>0.06454380546158744</v>
      </c>
    </row>
    <row r="17" spans="1:25" ht="19.5" customHeight="1">
      <c r="A17" s="235" t="s">
        <v>282</v>
      </c>
      <c r="B17" s="233">
        <v>5169</v>
      </c>
      <c r="C17" s="230">
        <v>4990</v>
      </c>
      <c r="D17" s="229">
        <v>0</v>
      </c>
      <c r="E17" s="230">
        <v>0</v>
      </c>
      <c r="F17" s="229">
        <f>SUM(B17:E17)</f>
        <v>10159</v>
      </c>
      <c r="G17" s="232">
        <f>F17/$F$9</f>
        <v>0.01616905326922373</v>
      </c>
      <c r="H17" s="233">
        <v>5293</v>
      </c>
      <c r="I17" s="230">
        <v>4523</v>
      </c>
      <c r="J17" s="229"/>
      <c r="K17" s="230"/>
      <c r="L17" s="229">
        <f>SUM(H17:K17)</f>
        <v>9816</v>
      </c>
      <c r="M17" s="234">
        <f>IF(ISERROR(F17/L17-1),"         /0",(F17/L17-1))</f>
        <v>0.03494295028524852</v>
      </c>
      <c r="N17" s="233">
        <v>45278</v>
      </c>
      <c r="O17" s="230">
        <v>44498</v>
      </c>
      <c r="P17" s="229">
        <v>118</v>
      </c>
      <c r="Q17" s="230">
        <v>14</v>
      </c>
      <c r="R17" s="229">
        <f>SUM(N17:Q17)</f>
        <v>89908</v>
      </c>
      <c r="S17" s="232">
        <f>R17/$R$9</f>
        <v>0.01572036123189806</v>
      </c>
      <c r="T17" s="233">
        <v>37097</v>
      </c>
      <c r="U17" s="230">
        <v>35940</v>
      </c>
      <c r="V17" s="229"/>
      <c r="W17" s="230"/>
      <c r="X17" s="229">
        <f>SUM(T17:W17)</f>
        <v>73037</v>
      </c>
      <c r="Y17" s="228">
        <f>IF(ISERROR(R17/X17-1),"         /0",(R17/X17-1))</f>
        <v>0.23099251064528947</v>
      </c>
    </row>
    <row r="18" spans="1:25" ht="19.5" customHeight="1">
      <c r="A18" s="235" t="s">
        <v>283</v>
      </c>
      <c r="B18" s="233">
        <v>3948</v>
      </c>
      <c r="C18" s="230">
        <v>3360</v>
      </c>
      <c r="D18" s="229">
        <v>0</v>
      </c>
      <c r="E18" s="230">
        <v>0</v>
      </c>
      <c r="F18" s="229">
        <f>SUM(B18:E18)</f>
        <v>7308</v>
      </c>
      <c r="G18" s="232">
        <f>F18/$F$9</f>
        <v>0.01163140479294094</v>
      </c>
      <c r="H18" s="233">
        <v>2674</v>
      </c>
      <c r="I18" s="230">
        <v>2398</v>
      </c>
      <c r="J18" s="229"/>
      <c r="K18" s="230"/>
      <c r="L18" s="229">
        <f>SUM(H18:K18)</f>
        <v>5072</v>
      </c>
      <c r="M18" s="234">
        <f>IF(ISERROR(F18/L18-1),"         /0",(F18/L18-1))</f>
        <v>0.4408517350157728</v>
      </c>
      <c r="N18" s="233">
        <v>33340</v>
      </c>
      <c r="O18" s="230">
        <v>30653</v>
      </c>
      <c r="P18" s="229">
        <v>3</v>
      </c>
      <c r="Q18" s="230">
        <v>1</v>
      </c>
      <c r="R18" s="229">
        <f>SUM(N18:Q18)</f>
        <v>63997</v>
      </c>
      <c r="S18" s="232">
        <f>R18/$R$9</f>
        <v>0.011189838031741114</v>
      </c>
      <c r="T18" s="233">
        <v>30947</v>
      </c>
      <c r="U18" s="230">
        <v>28796</v>
      </c>
      <c r="V18" s="229">
        <v>19</v>
      </c>
      <c r="W18" s="230">
        <v>7</v>
      </c>
      <c r="X18" s="229">
        <f>SUM(T18:W18)</f>
        <v>59769</v>
      </c>
      <c r="Y18" s="228">
        <f>IF(ISERROR(R18/X18-1),"         /0",(R18/X18-1))</f>
        <v>0.07073901186233655</v>
      </c>
    </row>
    <row r="19" spans="1:25" ht="19.5" customHeight="1">
      <c r="A19" s="235" t="s">
        <v>284</v>
      </c>
      <c r="B19" s="233">
        <v>3775</v>
      </c>
      <c r="C19" s="230">
        <v>2846</v>
      </c>
      <c r="D19" s="229">
        <v>0</v>
      </c>
      <c r="E19" s="230">
        <v>0</v>
      </c>
      <c r="F19" s="229">
        <f t="shared" si="0"/>
        <v>6621</v>
      </c>
      <c r="G19" s="232">
        <f t="shared" si="1"/>
        <v>0.010537976345657084</v>
      </c>
      <c r="H19" s="233">
        <v>2994</v>
      </c>
      <c r="I19" s="230">
        <v>2257</v>
      </c>
      <c r="J19" s="229"/>
      <c r="K19" s="230"/>
      <c r="L19" s="229">
        <f t="shared" si="2"/>
        <v>5251</v>
      </c>
      <c r="M19" s="234">
        <f t="shared" si="3"/>
        <v>0.26090268520281845</v>
      </c>
      <c r="N19" s="233">
        <v>35603</v>
      </c>
      <c r="O19" s="230">
        <v>27737</v>
      </c>
      <c r="P19" s="229"/>
      <c r="Q19" s="230"/>
      <c r="R19" s="229">
        <f t="shared" si="4"/>
        <v>63340</v>
      </c>
      <c r="S19" s="232">
        <f t="shared" si="5"/>
        <v>0.011074961965880934</v>
      </c>
      <c r="T19" s="233">
        <v>29015</v>
      </c>
      <c r="U19" s="230">
        <v>22146</v>
      </c>
      <c r="V19" s="229"/>
      <c r="W19" s="230"/>
      <c r="X19" s="229">
        <f t="shared" si="6"/>
        <v>51161</v>
      </c>
      <c r="Y19" s="228">
        <f t="shared" si="7"/>
        <v>0.23805242274388694</v>
      </c>
    </row>
    <row r="20" spans="1:25" ht="19.5" customHeight="1">
      <c r="A20" s="235" t="s">
        <v>285</v>
      </c>
      <c r="B20" s="233">
        <v>3116</v>
      </c>
      <c r="C20" s="230">
        <v>2771</v>
      </c>
      <c r="D20" s="229">
        <v>0</v>
      </c>
      <c r="E20" s="230">
        <v>0</v>
      </c>
      <c r="F20" s="229">
        <f t="shared" si="0"/>
        <v>5887</v>
      </c>
      <c r="G20" s="232">
        <f t="shared" si="1"/>
        <v>0.00936974274986909</v>
      </c>
      <c r="H20" s="233">
        <v>2968</v>
      </c>
      <c r="I20" s="230">
        <v>2668</v>
      </c>
      <c r="J20" s="229"/>
      <c r="K20" s="230"/>
      <c r="L20" s="229">
        <f t="shared" si="2"/>
        <v>5636</v>
      </c>
      <c r="M20" s="234">
        <f t="shared" si="3"/>
        <v>0.044535131298793385</v>
      </c>
      <c r="N20" s="233">
        <v>31283</v>
      </c>
      <c r="O20" s="230">
        <v>30539</v>
      </c>
      <c r="P20" s="229">
        <v>114</v>
      </c>
      <c r="Q20" s="230">
        <v>152</v>
      </c>
      <c r="R20" s="229">
        <f t="shared" si="4"/>
        <v>62088</v>
      </c>
      <c r="S20" s="232">
        <f t="shared" si="5"/>
        <v>0.010856050497909938</v>
      </c>
      <c r="T20" s="233">
        <v>31797</v>
      </c>
      <c r="U20" s="230">
        <v>31073</v>
      </c>
      <c r="V20" s="229">
        <v>13</v>
      </c>
      <c r="W20" s="230">
        <v>10</v>
      </c>
      <c r="X20" s="229">
        <f t="shared" si="6"/>
        <v>62893</v>
      </c>
      <c r="Y20" s="228">
        <f t="shared" si="7"/>
        <v>-0.012799516639371622</v>
      </c>
    </row>
    <row r="21" spans="1:25" ht="19.5" customHeight="1">
      <c r="A21" s="235" t="s">
        <v>286</v>
      </c>
      <c r="B21" s="233">
        <v>2655</v>
      </c>
      <c r="C21" s="230">
        <v>2550</v>
      </c>
      <c r="D21" s="229">
        <v>0</v>
      </c>
      <c r="E21" s="230">
        <v>0</v>
      </c>
      <c r="F21" s="229">
        <f t="shared" si="0"/>
        <v>5205</v>
      </c>
      <c r="G21" s="232">
        <f t="shared" si="1"/>
        <v>0.00828427229710695</v>
      </c>
      <c r="H21" s="233">
        <v>2574</v>
      </c>
      <c r="I21" s="230">
        <v>2536</v>
      </c>
      <c r="J21" s="229"/>
      <c r="K21" s="230"/>
      <c r="L21" s="229">
        <f t="shared" si="2"/>
        <v>5110</v>
      </c>
      <c r="M21" s="234">
        <f t="shared" si="3"/>
        <v>0.018590998043052753</v>
      </c>
      <c r="N21" s="233">
        <v>24264</v>
      </c>
      <c r="O21" s="230">
        <v>26355</v>
      </c>
      <c r="P21" s="229"/>
      <c r="Q21" s="230"/>
      <c r="R21" s="229">
        <f t="shared" si="4"/>
        <v>50619</v>
      </c>
      <c r="S21" s="232">
        <f t="shared" si="5"/>
        <v>0.008850702553693196</v>
      </c>
      <c r="T21" s="233">
        <v>23031</v>
      </c>
      <c r="U21" s="230">
        <v>27862</v>
      </c>
      <c r="V21" s="229"/>
      <c r="W21" s="230"/>
      <c r="X21" s="229">
        <f t="shared" si="6"/>
        <v>50893</v>
      </c>
      <c r="Y21" s="228">
        <f t="shared" si="7"/>
        <v>-0.0053838445365766985</v>
      </c>
    </row>
    <row r="22" spans="1:25" ht="19.5" customHeight="1">
      <c r="A22" s="235" t="s">
        <v>287</v>
      </c>
      <c r="B22" s="233">
        <v>1592</v>
      </c>
      <c r="C22" s="230">
        <v>3396</v>
      </c>
      <c r="D22" s="229">
        <v>0</v>
      </c>
      <c r="E22" s="230">
        <v>0</v>
      </c>
      <c r="F22" s="229">
        <f t="shared" si="0"/>
        <v>4988</v>
      </c>
      <c r="G22" s="232">
        <f t="shared" si="1"/>
        <v>0.007938895334864452</v>
      </c>
      <c r="H22" s="233">
        <v>1576</v>
      </c>
      <c r="I22" s="230">
        <v>3014</v>
      </c>
      <c r="J22" s="229"/>
      <c r="K22" s="230"/>
      <c r="L22" s="229">
        <f t="shared" si="2"/>
        <v>4590</v>
      </c>
      <c r="M22" s="234">
        <f t="shared" si="3"/>
        <v>0.08671023965141611</v>
      </c>
      <c r="N22" s="233">
        <v>14171</v>
      </c>
      <c r="O22" s="230">
        <v>33876</v>
      </c>
      <c r="P22" s="229"/>
      <c r="Q22" s="230"/>
      <c r="R22" s="229">
        <f t="shared" si="4"/>
        <v>48047</v>
      </c>
      <c r="S22" s="232">
        <f t="shared" si="5"/>
        <v>0.008400989857509965</v>
      </c>
      <c r="T22" s="233">
        <v>13490</v>
      </c>
      <c r="U22" s="230">
        <v>34364</v>
      </c>
      <c r="V22" s="229"/>
      <c r="W22" s="230"/>
      <c r="X22" s="229">
        <f t="shared" si="6"/>
        <v>47854</v>
      </c>
      <c r="Y22" s="228">
        <f t="shared" si="7"/>
        <v>0.004033100681238855</v>
      </c>
    </row>
    <row r="23" spans="1:25" ht="19.5" customHeight="1">
      <c r="A23" s="235" t="s">
        <v>288</v>
      </c>
      <c r="B23" s="233">
        <v>2570</v>
      </c>
      <c r="C23" s="230">
        <v>2378</v>
      </c>
      <c r="D23" s="229">
        <v>0</v>
      </c>
      <c r="E23" s="230">
        <v>0</v>
      </c>
      <c r="F23" s="229">
        <f t="shared" si="0"/>
        <v>4948</v>
      </c>
      <c r="G23" s="232">
        <f t="shared" si="1"/>
        <v>0.00787523137869072</v>
      </c>
      <c r="H23" s="233">
        <v>1412</v>
      </c>
      <c r="I23" s="230">
        <v>1231</v>
      </c>
      <c r="J23" s="229"/>
      <c r="K23" s="230"/>
      <c r="L23" s="229">
        <f t="shared" si="2"/>
        <v>2643</v>
      </c>
      <c r="M23" s="234">
        <f t="shared" si="3"/>
        <v>0.872115020809686</v>
      </c>
      <c r="N23" s="233">
        <v>20245</v>
      </c>
      <c r="O23" s="230">
        <v>19724</v>
      </c>
      <c r="P23" s="229"/>
      <c r="Q23" s="230"/>
      <c r="R23" s="229">
        <f t="shared" si="4"/>
        <v>39969</v>
      </c>
      <c r="S23" s="232">
        <f t="shared" si="5"/>
        <v>0.006988556280617226</v>
      </c>
      <c r="T23" s="233">
        <v>19476</v>
      </c>
      <c r="U23" s="230">
        <v>17698</v>
      </c>
      <c r="V23" s="229">
        <v>5</v>
      </c>
      <c r="W23" s="230"/>
      <c r="X23" s="229">
        <f t="shared" si="6"/>
        <v>37179</v>
      </c>
      <c r="Y23" s="228">
        <f t="shared" si="7"/>
        <v>0.07504236262406194</v>
      </c>
    </row>
    <row r="24" spans="1:25" ht="19.5" customHeight="1">
      <c r="A24" s="235" t="s">
        <v>289</v>
      </c>
      <c r="B24" s="233">
        <v>2610</v>
      </c>
      <c r="C24" s="230">
        <v>2233</v>
      </c>
      <c r="D24" s="229">
        <v>0</v>
      </c>
      <c r="E24" s="230">
        <v>0</v>
      </c>
      <c r="F24" s="229">
        <f t="shared" si="0"/>
        <v>4843</v>
      </c>
      <c r="G24" s="232">
        <f t="shared" si="1"/>
        <v>0.007708113493734671</v>
      </c>
      <c r="H24" s="233">
        <v>2221</v>
      </c>
      <c r="I24" s="230">
        <v>1952</v>
      </c>
      <c r="J24" s="229"/>
      <c r="K24" s="230"/>
      <c r="L24" s="229">
        <f t="shared" si="2"/>
        <v>4173</v>
      </c>
      <c r="M24" s="234">
        <f t="shared" si="3"/>
        <v>0.1605559549484783</v>
      </c>
      <c r="N24" s="233">
        <v>19976</v>
      </c>
      <c r="O24" s="230">
        <v>18485</v>
      </c>
      <c r="P24" s="229">
        <v>24</v>
      </c>
      <c r="Q24" s="230">
        <v>2</v>
      </c>
      <c r="R24" s="229">
        <f t="shared" si="4"/>
        <v>38487</v>
      </c>
      <c r="S24" s="232">
        <f t="shared" si="5"/>
        <v>0.0067294294471244</v>
      </c>
      <c r="T24" s="233">
        <v>21087</v>
      </c>
      <c r="U24" s="230">
        <v>19028</v>
      </c>
      <c r="V24" s="229">
        <v>102</v>
      </c>
      <c r="W24" s="230">
        <v>64</v>
      </c>
      <c r="X24" s="229">
        <f t="shared" si="6"/>
        <v>40281</v>
      </c>
      <c r="Y24" s="228">
        <f t="shared" si="7"/>
        <v>-0.04453712668503762</v>
      </c>
    </row>
    <row r="25" spans="1:25" ht="19.5" customHeight="1">
      <c r="A25" s="235" t="s">
        <v>290</v>
      </c>
      <c r="B25" s="233">
        <v>2226</v>
      </c>
      <c r="C25" s="230">
        <v>1915</v>
      </c>
      <c r="D25" s="229">
        <v>0</v>
      </c>
      <c r="E25" s="230">
        <v>0</v>
      </c>
      <c r="F25" s="229">
        <f t="shared" si="0"/>
        <v>4141</v>
      </c>
      <c r="G25" s="232">
        <f t="shared" si="1"/>
        <v>0.006590811062885664</v>
      </c>
      <c r="H25" s="233">
        <v>2460</v>
      </c>
      <c r="I25" s="230">
        <v>2204</v>
      </c>
      <c r="J25" s="229"/>
      <c r="K25" s="230"/>
      <c r="L25" s="229">
        <f t="shared" si="2"/>
        <v>4664</v>
      </c>
      <c r="M25" s="234">
        <f t="shared" si="3"/>
        <v>-0.11213550600343059</v>
      </c>
      <c r="N25" s="233">
        <v>24789</v>
      </c>
      <c r="O25" s="230">
        <v>22632</v>
      </c>
      <c r="P25" s="229">
        <v>1</v>
      </c>
      <c r="Q25" s="230">
        <v>18</v>
      </c>
      <c r="R25" s="229">
        <f t="shared" si="4"/>
        <v>47440</v>
      </c>
      <c r="S25" s="232">
        <f t="shared" si="5"/>
        <v>0.008294856262415402</v>
      </c>
      <c r="T25" s="233">
        <v>25829</v>
      </c>
      <c r="U25" s="230">
        <v>24993</v>
      </c>
      <c r="V25" s="229">
        <v>4</v>
      </c>
      <c r="W25" s="230">
        <v>2</v>
      </c>
      <c r="X25" s="229">
        <f t="shared" si="6"/>
        <v>50828</v>
      </c>
      <c r="Y25" s="228">
        <f t="shared" si="7"/>
        <v>-0.06665617376249311</v>
      </c>
    </row>
    <row r="26" spans="1:25" ht="19.5" customHeight="1">
      <c r="A26" s="235" t="s">
        <v>291</v>
      </c>
      <c r="B26" s="233">
        <v>1996</v>
      </c>
      <c r="C26" s="230">
        <v>1414</v>
      </c>
      <c r="D26" s="229">
        <v>0</v>
      </c>
      <c r="E26" s="230">
        <v>0</v>
      </c>
      <c r="F26" s="229">
        <f t="shared" si="0"/>
        <v>3410</v>
      </c>
      <c r="G26" s="232">
        <f t="shared" si="1"/>
        <v>0.0054273522638107015</v>
      </c>
      <c r="H26" s="233">
        <v>1553</v>
      </c>
      <c r="I26" s="230">
        <v>1177</v>
      </c>
      <c r="J26" s="229"/>
      <c r="K26" s="230"/>
      <c r="L26" s="229">
        <f t="shared" si="2"/>
        <v>2730</v>
      </c>
      <c r="M26" s="234">
        <f t="shared" si="3"/>
        <v>0.2490842490842491</v>
      </c>
      <c r="N26" s="233">
        <v>16330</v>
      </c>
      <c r="O26" s="230">
        <v>15224</v>
      </c>
      <c r="P26" s="229"/>
      <c r="Q26" s="230"/>
      <c r="R26" s="229">
        <f t="shared" si="4"/>
        <v>31554</v>
      </c>
      <c r="S26" s="232">
        <f t="shared" si="5"/>
        <v>0.00551719845076424</v>
      </c>
      <c r="T26" s="233">
        <v>13690</v>
      </c>
      <c r="U26" s="230">
        <v>12421</v>
      </c>
      <c r="V26" s="229"/>
      <c r="W26" s="230"/>
      <c r="X26" s="229">
        <f t="shared" si="6"/>
        <v>26111</v>
      </c>
      <c r="Y26" s="228">
        <f t="shared" si="7"/>
        <v>0.2084562061966222</v>
      </c>
    </row>
    <row r="27" spans="1:25" ht="19.5" customHeight="1">
      <c r="A27" s="235" t="s">
        <v>292</v>
      </c>
      <c r="B27" s="233">
        <v>1181</v>
      </c>
      <c r="C27" s="230">
        <v>1081</v>
      </c>
      <c r="D27" s="229">
        <v>0</v>
      </c>
      <c r="E27" s="230">
        <v>0</v>
      </c>
      <c r="F27" s="229">
        <f t="shared" si="0"/>
        <v>2262</v>
      </c>
      <c r="G27" s="232">
        <f t="shared" si="1"/>
        <v>0.003600196721624577</v>
      </c>
      <c r="H27" s="233">
        <v>1287</v>
      </c>
      <c r="I27" s="230">
        <v>1112</v>
      </c>
      <c r="J27" s="229"/>
      <c r="K27" s="230"/>
      <c r="L27" s="229">
        <f t="shared" si="2"/>
        <v>2399</v>
      </c>
      <c r="M27" s="234">
        <f t="shared" si="3"/>
        <v>-0.057107127969987515</v>
      </c>
      <c r="N27" s="233">
        <v>10546</v>
      </c>
      <c r="O27" s="230">
        <v>9930</v>
      </c>
      <c r="P27" s="229"/>
      <c r="Q27" s="230"/>
      <c r="R27" s="229">
        <f t="shared" si="4"/>
        <v>20476</v>
      </c>
      <c r="S27" s="232">
        <f t="shared" si="5"/>
        <v>0.003580216627934607</v>
      </c>
      <c r="T27" s="233">
        <v>11836</v>
      </c>
      <c r="U27" s="230">
        <v>10810</v>
      </c>
      <c r="V27" s="229"/>
      <c r="W27" s="230"/>
      <c r="X27" s="229">
        <f t="shared" si="6"/>
        <v>22646</v>
      </c>
      <c r="Y27" s="228">
        <f t="shared" si="7"/>
        <v>-0.09582266183873533</v>
      </c>
    </row>
    <row r="28" spans="1:25" ht="19.5" customHeight="1">
      <c r="A28" s="235" t="s">
        <v>293</v>
      </c>
      <c r="B28" s="233">
        <v>1194</v>
      </c>
      <c r="C28" s="230">
        <v>847</v>
      </c>
      <c r="D28" s="229">
        <v>2</v>
      </c>
      <c r="E28" s="230">
        <v>0</v>
      </c>
      <c r="F28" s="229">
        <f t="shared" si="0"/>
        <v>2043</v>
      </c>
      <c r="G28" s="232">
        <f t="shared" si="1"/>
        <v>0.003251636561573391</v>
      </c>
      <c r="H28" s="233">
        <v>1064</v>
      </c>
      <c r="I28" s="230">
        <v>718</v>
      </c>
      <c r="J28" s="229">
        <v>1</v>
      </c>
      <c r="K28" s="230"/>
      <c r="L28" s="229">
        <f t="shared" si="2"/>
        <v>1783</v>
      </c>
      <c r="M28" s="234">
        <f t="shared" si="3"/>
        <v>0.14582164890633753</v>
      </c>
      <c r="N28" s="233">
        <v>10065</v>
      </c>
      <c r="O28" s="230">
        <v>9714</v>
      </c>
      <c r="P28" s="229">
        <v>96</v>
      </c>
      <c r="Q28" s="230">
        <v>2</v>
      </c>
      <c r="R28" s="229">
        <f t="shared" si="4"/>
        <v>19877</v>
      </c>
      <c r="S28" s="232">
        <f t="shared" si="5"/>
        <v>0.0034754818281625406</v>
      </c>
      <c r="T28" s="233">
        <v>9935</v>
      </c>
      <c r="U28" s="230">
        <v>8370</v>
      </c>
      <c r="V28" s="229">
        <v>20</v>
      </c>
      <c r="W28" s="230"/>
      <c r="X28" s="229">
        <f t="shared" si="6"/>
        <v>18325</v>
      </c>
      <c r="Y28" s="228">
        <f t="shared" si="7"/>
        <v>0.08469304229195096</v>
      </c>
    </row>
    <row r="29" spans="1:25" ht="19.5" customHeight="1" thickBot="1">
      <c r="A29" s="235" t="s">
        <v>275</v>
      </c>
      <c r="B29" s="233">
        <v>8766</v>
      </c>
      <c r="C29" s="230">
        <v>5132</v>
      </c>
      <c r="D29" s="229">
        <v>26</v>
      </c>
      <c r="E29" s="230">
        <v>16</v>
      </c>
      <c r="F29" s="229">
        <f t="shared" si="0"/>
        <v>13940</v>
      </c>
      <c r="G29" s="232">
        <f t="shared" si="1"/>
        <v>0.0221868887265458</v>
      </c>
      <c r="H29" s="233">
        <v>7817</v>
      </c>
      <c r="I29" s="230">
        <v>5183</v>
      </c>
      <c r="J29" s="229">
        <v>43</v>
      </c>
      <c r="K29" s="230">
        <v>34</v>
      </c>
      <c r="L29" s="229">
        <f t="shared" si="2"/>
        <v>13077</v>
      </c>
      <c r="M29" s="234">
        <f t="shared" si="3"/>
        <v>0.06599372944865034</v>
      </c>
      <c r="N29" s="233">
        <v>75666</v>
      </c>
      <c r="O29" s="230">
        <v>47791</v>
      </c>
      <c r="P29" s="229">
        <v>184</v>
      </c>
      <c r="Q29" s="230">
        <v>250</v>
      </c>
      <c r="R29" s="229">
        <f t="shared" si="4"/>
        <v>123891</v>
      </c>
      <c r="S29" s="232">
        <f t="shared" si="5"/>
        <v>0.02166226891245587</v>
      </c>
      <c r="T29" s="233">
        <v>99664</v>
      </c>
      <c r="U29" s="230">
        <v>66165</v>
      </c>
      <c r="V29" s="229">
        <v>257</v>
      </c>
      <c r="W29" s="230">
        <v>154</v>
      </c>
      <c r="X29" s="229">
        <f t="shared" si="6"/>
        <v>166240</v>
      </c>
      <c r="Y29" s="228">
        <f t="shared" si="7"/>
        <v>-0.25474615014436963</v>
      </c>
    </row>
    <row r="30" spans="1:25" s="236" customFormat="1" ht="19.5" customHeight="1">
      <c r="A30" s="243" t="s">
        <v>60</v>
      </c>
      <c r="B30" s="240">
        <f>SUM(B31:B44)</f>
        <v>92956</v>
      </c>
      <c r="C30" s="239">
        <f>SUM(C31:C44)</f>
        <v>88597</v>
      </c>
      <c r="D30" s="238">
        <f>SUM(D31:D44)</f>
        <v>148</v>
      </c>
      <c r="E30" s="239">
        <f>SUM(E31:E44)</f>
        <v>23</v>
      </c>
      <c r="F30" s="238">
        <f t="shared" si="0"/>
        <v>181724</v>
      </c>
      <c r="G30" s="241">
        <f t="shared" si="1"/>
        <v>0.28923171929288444</v>
      </c>
      <c r="H30" s="240">
        <f>SUM(H31:H44)</f>
        <v>83221</v>
      </c>
      <c r="I30" s="239">
        <f>SUM(I31:I44)</f>
        <v>79101</v>
      </c>
      <c r="J30" s="238">
        <f>SUM(J31:J44)</f>
        <v>234</v>
      </c>
      <c r="K30" s="239">
        <f>SUM(K31:K44)</f>
        <v>162</v>
      </c>
      <c r="L30" s="238">
        <f t="shared" si="2"/>
        <v>162718</v>
      </c>
      <c r="M30" s="242">
        <f t="shared" si="3"/>
        <v>0.11680330387541638</v>
      </c>
      <c r="N30" s="240">
        <f>SUM(N31:N44)</f>
        <v>801037</v>
      </c>
      <c r="O30" s="239">
        <f>SUM(O31:O44)</f>
        <v>781073</v>
      </c>
      <c r="P30" s="238">
        <f>SUM(P31:P44)</f>
        <v>2457</v>
      </c>
      <c r="Q30" s="239">
        <f>SUM(Q31:Q44)</f>
        <v>2194</v>
      </c>
      <c r="R30" s="238">
        <f t="shared" si="4"/>
        <v>1586761</v>
      </c>
      <c r="S30" s="241">
        <f t="shared" si="5"/>
        <v>0.27744423309035676</v>
      </c>
      <c r="T30" s="240">
        <f>SUM(T31:T44)</f>
        <v>717536</v>
      </c>
      <c r="U30" s="239">
        <f>SUM(U31:U44)</f>
        <v>707018</v>
      </c>
      <c r="V30" s="238">
        <f>SUM(V31:V44)</f>
        <v>7623</v>
      </c>
      <c r="W30" s="239">
        <f>SUM(W31:W44)</f>
        <v>7130</v>
      </c>
      <c r="X30" s="238">
        <f t="shared" si="6"/>
        <v>1439307</v>
      </c>
      <c r="Y30" s="237">
        <f t="shared" si="7"/>
        <v>0.10244791416980537</v>
      </c>
    </row>
    <row r="31" spans="1:25" ht="19.5" customHeight="1">
      <c r="A31" s="250" t="s">
        <v>294</v>
      </c>
      <c r="B31" s="247">
        <v>14990</v>
      </c>
      <c r="C31" s="245">
        <v>14669</v>
      </c>
      <c r="D31" s="246">
        <v>1</v>
      </c>
      <c r="E31" s="245">
        <v>0</v>
      </c>
      <c r="F31" s="229">
        <f t="shared" si="0"/>
        <v>29660</v>
      </c>
      <c r="G31" s="232">
        <f t="shared" si="1"/>
        <v>0.0472068235028227</v>
      </c>
      <c r="H31" s="247">
        <v>12423</v>
      </c>
      <c r="I31" s="245">
        <v>12824</v>
      </c>
      <c r="J31" s="246"/>
      <c r="K31" s="245">
        <v>0</v>
      </c>
      <c r="L31" s="246">
        <f t="shared" si="2"/>
        <v>25247</v>
      </c>
      <c r="M31" s="249">
        <f t="shared" si="3"/>
        <v>0.17479304471818424</v>
      </c>
      <c r="N31" s="247">
        <v>125931</v>
      </c>
      <c r="O31" s="245">
        <v>122959</v>
      </c>
      <c r="P31" s="246">
        <v>97</v>
      </c>
      <c r="Q31" s="245">
        <v>100</v>
      </c>
      <c r="R31" s="229">
        <f t="shared" si="4"/>
        <v>249087</v>
      </c>
      <c r="S31" s="232">
        <f t="shared" si="5"/>
        <v>0.043552716311894286</v>
      </c>
      <c r="T31" s="251">
        <v>112044</v>
      </c>
      <c r="U31" s="245">
        <v>111372</v>
      </c>
      <c r="V31" s="246">
        <v>328</v>
      </c>
      <c r="W31" s="245">
        <v>3</v>
      </c>
      <c r="X31" s="246">
        <f t="shared" si="6"/>
        <v>223747</v>
      </c>
      <c r="Y31" s="244">
        <f t="shared" si="7"/>
        <v>0.11325291512288427</v>
      </c>
    </row>
    <row r="32" spans="1:25" ht="19.5" customHeight="1">
      <c r="A32" s="250" t="s">
        <v>295</v>
      </c>
      <c r="B32" s="247">
        <v>14144</v>
      </c>
      <c r="C32" s="245">
        <v>13194</v>
      </c>
      <c r="D32" s="246">
        <v>4</v>
      </c>
      <c r="E32" s="245">
        <v>4</v>
      </c>
      <c r="F32" s="246">
        <f t="shared" si="0"/>
        <v>27346</v>
      </c>
      <c r="G32" s="248">
        <f t="shared" si="1"/>
        <v>0.043523863638172275</v>
      </c>
      <c r="H32" s="247">
        <v>12732</v>
      </c>
      <c r="I32" s="245">
        <v>13299</v>
      </c>
      <c r="J32" s="246"/>
      <c r="K32" s="245">
        <v>0</v>
      </c>
      <c r="L32" s="229">
        <f t="shared" si="2"/>
        <v>26031</v>
      </c>
      <c r="M32" s="249">
        <f t="shared" si="3"/>
        <v>0.05051669163689443</v>
      </c>
      <c r="N32" s="247">
        <v>146479</v>
      </c>
      <c r="O32" s="245">
        <v>142092</v>
      </c>
      <c r="P32" s="246">
        <v>282</v>
      </c>
      <c r="Q32" s="245">
        <v>425</v>
      </c>
      <c r="R32" s="246">
        <f t="shared" si="4"/>
        <v>289278</v>
      </c>
      <c r="S32" s="248">
        <f t="shared" si="5"/>
        <v>0.050580089162710846</v>
      </c>
      <c r="T32" s="251">
        <v>115190</v>
      </c>
      <c r="U32" s="245">
        <v>120741</v>
      </c>
      <c r="V32" s="246">
        <v>11</v>
      </c>
      <c r="W32" s="245">
        <v>8</v>
      </c>
      <c r="X32" s="246">
        <f t="shared" si="6"/>
        <v>235950</v>
      </c>
      <c r="Y32" s="244">
        <f t="shared" si="7"/>
        <v>0.22601398601398603</v>
      </c>
    </row>
    <row r="33" spans="1:25" ht="19.5" customHeight="1">
      <c r="A33" s="250" t="s">
        <v>296</v>
      </c>
      <c r="B33" s="247">
        <v>10470</v>
      </c>
      <c r="C33" s="245">
        <v>9556</v>
      </c>
      <c r="D33" s="246">
        <v>3</v>
      </c>
      <c r="E33" s="245">
        <v>4</v>
      </c>
      <c r="F33" s="246">
        <f t="shared" si="0"/>
        <v>20033</v>
      </c>
      <c r="G33" s="248">
        <f t="shared" si="1"/>
        <v>0.03188450085070962</v>
      </c>
      <c r="H33" s="247">
        <v>12740</v>
      </c>
      <c r="I33" s="245">
        <v>10050</v>
      </c>
      <c r="J33" s="246"/>
      <c r="K33" s="245">
        <v>0</v>
      </c>
      <c r="L33" s="246">
        <f t="shared" si="2"/>
        <v>22790</v>
      </c>
      <c r="M33" s="249">
        <f t="shared" si="3"/>
        <v>-0.12097411145239145</v>
      </c>
      <c r="N33" s="247">
        <v>94822</v>
      </c>
      <c r="O33" s="245">
        <v>93868</v>
      </c>
      <c r="P33" s="246">
        <v>3</v>
      </c>
      <c r="Q33" s="245">
        <v>15</v>
      </c>
      <c r="R33" s="246">
        <f t="shared" si="4"/>
        <v>188708</v>
      </c>
      <c r="S33" s="248">
        <f t="shared" si="5"/>
        <v>0.03299548346475307</v>
      </c>
      <c r="T33" s="251">
        <v>76714</v>
      </c>
      <c r="U33" s="245">
        <v>79411</v>
      </c>
      <c r="V33" s="246">
        <v>2</v>
      </c>
      <c r="W33" s="245">
        <v>2</v>
      </c>
      <c r="X33" s="246">
        <f t="shared" si="6"/>
        <v>156129</v>
      </c>
      <c r="Y33" s="244">
        <f t="shared" si="7"/>
        <v>0.20866719187338667</v>
      </c>
    </row>
    <row r="34" spans="1:25" ht="19.5" customHeight="1">
      <c r="A34" s="250" t="s">
        <v>297</v>
      </c>
      <c r="B34" s="247">
        <v>8080</v>
      </c>
      <c r="C34" s="245">
        <v>7618</v>
      </c>
      <c r="D34" s="246">
        <v>0</v>
      </c>
      <c r="E34" s="245">
        <v>0</v>
      </c>
      <c r="F34" s="246">
        <f t="shared" si="0"/>
        <v>15698</v>
      </c>
      <c r="G34" s="248">
        <f t="shared" si="1"/>
        <v>0.024984919600381347</v>
      </c>
      <c r="H34" s="247">
        <v>4934</v>
      </c>
      <c r="I34" s="245">
        <v>4783</v>
      </c>
      <c r="J34" s="246"/>
      <c r="K34" s="245">
        <v>0</v>
      </c>
      <c r="L34" s="229">
        <f t="shared" si="2"/>
        <v>9717</v>
      </c>
      <c r="M34" s="249" t="s">
        <v>50</v>
      </c>
      <c r="N34" s="247">
        <v>64665</v>
      </c>
      <c r="O34" s="245">
        <v>60071</v>
      </c>
      <c r="P34" s="246"/>
      <c r="Q34" s="245">
        <v>4</v>
      </c>
      <c r="R34" s="229">
        <f t="shared" si="4"/>
        <v>124740</v>
      </c>
      <c r="S34" s="248">
        <f t="shared" si="5"/>
        <v>0.021810716066056012</v>
      </c>
      <c r="T34" s="251">
        <v>50482</v>
      </c>
      <c r="U34" s="245">
        <v>46747</v>
      </c>
      <c r="V34" s="246"/>
      <c r="W34" s="245">
        <v>0</v>
      </c>
      <c r="X34" s="246">
        <f t="shared" si="6"/>
        <v>97229</v>
      </c>
      <c r="Y34" s="244" t="s">
        <v>50</v>
      </c>
    </row>
    <row r="35" spans="1:25" ht="19.5" customHeight="1">
      <c r="A35" s="250" t="s">
        <v>298</v>
      </c>
      <c r="B35" s="247">
        <v>6376</v>
      </c>
      <c r="C35" s="245">
        <v>6448</v>
      </c>
      <c r="D35" s="246">
        <v>0</v>
      </c>
      <c r="E35" s="245">
        <v>0</v>
      </c>
      <c r="F35" s="246">
        <f t="shared" si="0"/>
        <v>12824</v>
      </c>
      <c r="G35" s="248">
        <f t="shared" si="1"/>
        <v>0.02041066434929866</v>
      </c>
      <c r="H35" s="247">
        <v>5664</v>
      </c>
      <c r="I35" s="245">
        <v>5179</v>
      </c>
      <c r="J35" s="246"/>
      <c r="K35" s="245">
        <v>0</v>
      </c>
      <c r="L35" s="246">
        <f t="shared" si="2"/>
        <v>10843</v>
      </c>
      <c r="M35" s="249">
        <f t="shared" si="3"/>
        <v>0.18269851517107805</v>
      </c>
      <c r="N35" s="247">
        <v>45449</v>
      </c>
      <c r="O35" s="245">
        <v>44628</v>
      </c>
      <c r="P35" s="246"/>
      <c r="Q35" s="245">
        <v>0</v>
      </c>
      <c r="R35" s="246">
        <f t="shared" si="4"/>
        <v>90077</v>
      </c>
      <c r="S35" s="248">
        <f t="shared" si="5"/>
        <v>0.015749910783085838</v>
      </c>
      <c r="T35" s="251">
        <v>51347</v>
      </c>
      <c r="U35" s="245">
        <v>48935</v>
      </c>
      <c r="V35" s="246">
        <v>92</v>
      </c>
      <c r="W35" s="245">
        <v>135</v>
      </c>
      <c r="X35" s="246">
        <f t="shared" si="6"/>
        <v>100509</v>
      </c>
      <c r="Y35" s="244">
        <f t="shared" si="7"/>
        <v>-0.10379170024574913</v>
      </c>
    </row>
    <row r="36" spans="1:25" ht="19.5" customHeight="1">
      <c r="A36" s="250" t="s">
        <v>299</v>
      </c>
      <c r="B36" s="247">
        <v>6456</v>
      </c>
      <c r="C36" s="245">
        <v>6303</v>
      </c>
      <c r="D36" s="246">
        <v>0</v>
      </c>
      <c r="E36" s="245">
        <v>0</v>
      </c>
      <c r="F36" s="246">
        <f t="shared" si="0"/>
        <v>12759</v>
      </c>
      <c r="G36" s="248">
        <f t="shared" si="1"/>
        <v>0.020307210420516347</v>
      </c>
      <c r="H36" s="247">
        <v>3056</v>
      </c>
      <c r="I36" s="245">
        <v>3547</v>
      </c>
      <c r="J36" s="246"/>
      <c r="K36" s="245"/>
      <c r="L36" s="246">
        <f t="shared" si="2"/>
        <v>6603</v>
      </c>
      <c r="M36" s="249">
        <f t="shared" si="3"/>
        <v>0.9323034984098137</v>
      </c>
      <c r="N36" s="247">
        <v>47793</v>
      </c>
      <c r="O36" s="245">
        <v>46623</v>
      </c>
      <c r="P36" s="246">
        <v>2</v>
      </c>
      <c r="Q36" s="245">
        <v>5</v>
      </c>
      <c r="R36" s="246">
        <f t="shared" si="4"/>
        <v>94423</v>
      </c>
      <c r="S36" s="248">
        <f t="shared" si="5"/>
        <v>0.016509806342033084</v>
      </c>
      <c r="T36" s="251">
        <v>26029</v>
      </c>
      <c r="U36" s="245">
        <v>27464</v>
      </c>
      <c r="V36" s="246">
        <v>150</v>
      </c>
      <c r="W36" s="245">
        <v>388</v>
      </c>
      <c r="X36" s="246">
        <f t="shared" si="6"/>
        <v>54031</v>
      </c>
      <c r="Y36" s="244">
        <f t="shared" si="7"/>
        <v>0.7475708389628177</v>
      </c>
    </row>
    <row r="37" spans="1:25" ht="19.5" customHeight="1">
      <c r="A37" s="250" t="s">
        <v>300</v>
      </c>
      <c r="B37" s="247">
        <v>3965</v>
      </c>
      <c r="C37" s="245">
        <v>4096</v>
      </c>
      <c r="D37" s="246">
        <v>0</v>
      </c>
      <c r="E37" s="245">
        <v>0</v>
      </c>
      <c r="F37" s="246">
        <f t="shared" si="0"/>
        <v>8061</v>
      </c>
      <c r="G37" s="248">
        <f t="shared" si="1"/>
        <v>0.012829878767911456</v>
      </c>
      <c r="H37" s="247">
        <v>2965</v>
      </c>
      <c r="I37" s="245">
        <v>2655</v>
      </c>
      <c r="J37" s="246"/>
      <c r="K37" s="245"/>
      <c r="L37" s="246">
        <f t="shared" si="2"/>
        <v>5620</v>
      </c>
      <c r="M37" s="249">
        <f t="shared" si="3"/>
        <v>0.4343416370106761</v>
      </c>
      <c r="N37" s="247">
        <v>36263</v>
      </c>
      <c r="O37" s="245">
        <v>33309</v>
      </c>
      <c r="P37" s="246"/>
      <c r="Q37" s="245"/>
      <c r="R37" s="246">
        <f t="shared" si="4"/>
        <v>69572</v>
      </c>
      <c r="S37" s="248">
        <f t="shared" si="5"/>
        <v>0.012164623522107173</v>
      </c>
      <c r="T37" s="251">
        <v>34197</v>
      </c>
      <c r="U37" s="245">
        <v>32336</v>
      </c>
      <c r="V37" s="246"/>
      <c r="W37" s="245"/>
      <c r="X37" s="246">
        <f t="shared" si="6"/>
        <v>66533</v>
      </c>
      <c r="Y37" s="244">
        <f t="shared" si="7"/>
        <v>0.04567658154599963</v>
      </c>
    </row>
    <row r="38" spans="1:25" ht="19.5" customHeight="1">
      <c r="A38" s="250" t="s">
        <v>301</v>
      </c>
      <c r="B38" s="247">
        <v>2436</v>
      </c>
      <c r="C38" s="245">
        <v>2622</v>
      </c>
      <c r="D38" s="246">
        <v>0</v>
      </c>
      <c r="E38" s="245">
        <v>0</v>
      </c>
      <c r="F38" s="246">
        <f>SUM(B38:E38)</f>
        <v>5058</v>
      </c>
      <c r="G38" s="248">
        <f>F38/$F$9</f>
        <v>0.008050307258168483</v>
      </c>
      <c r="H38" s="247">
        <v>6534</v>
      </c>
      <c r="I38" s="245">
        <v>7392</v>
      </c>
      <c r="J38" s="246"/>
      <c r="K38" s="245">
        <v>0</v>
      </c>
      <c r="L38" s="246">
        <f>SUM(H38:K38)</f>
        <v>13926</v>
      </c>
      <c r="M38" s="249">
        <f>IF(ISERROR(F38/L38-1),"         /0",(F38/L38-1))</f>
        <v>-0.6367944851357173</v>
      </c>
      <c r="N38" s="247">
        <v>36067</v>
      </c>
      <c r="O38" s="245">
        <v>38754</v>
      </c>
      <c r="P38" s="246"/>
      <c r="Q38" s="245">
        <v>0</v>
      </c>
      <c r="R38" s="246">
        <f>SUM(N38:Q38)</f>
        <v>74821</v>
      </c>
      <c r="S38" s="248">
        <f>R38/$R$9</f>
        <v>0.013082408103081424</v>
      </c>
      <c r="T38" s="251">
        <v>56243</v>
      </c>
      <c r="U38" s="245">
        <v>58775</v>
      </c>
      <c r="V38" s="246"/>
      <c r="W38" s="245">
        <v>0</v>
      </c>
      <c r="X38" s="246">
        <f>SUM(T38:W38)</f>
        <v>115018</v>
      </c>
      <c r="Y38" s="244">
        <f>IF(ISERROR(R38/X38-1),"         /0",(R38/X38-1))</f>
        <v>-0.349484428524231</v>
      </c>
    </row>
    <row r="39" spans="1:25" ht="19.5" customHeight="1">
      <c r="A39" s="250" t="s">
        <v>302</v>
      </c>
      <c r="B39" s="247">
        <v>1793</v>
      </c>
      <c r="C39" s="245">
        <v>1725</v>
      </c>
      <c r="D39" s="246">
        <v>0</v>
      </c>
      <c r="E39" s="245">
        <v>0</v>
      </c>
      <c r="F39" s="246">
        <f t="shared" si="0"/>
        <v>3518</v>
      </c>
      <c r="G39" s="248">
        <f t="shared" si="1"/>
        <v>0.005599244945479779</v>
      </c>
      <c r="H39" s="247">
        <v>4094</v>
      </c>
      <c r="I39" s="245">
        <v>3657</v>
      </c>
      <c r="J39" s="246"/>
      <c r="K39" s="245"/>
      <c r="L39" s="246">
        <f t="shared" si="2"/>
        <v>7751</v>
      </c>
      <c r="M39" s="249">
        <f t="shared" si="3"/>
        <v>-0.546123080892788</v>
      </c>
      <c r="N39" s="247">
        <v>22770</v>
      </c>
      <c r="O39" s="245">
        <v>21502</v>
      </c>
      <c r="P39" s="246"/>
      <c r="Q39" s="245">
        <v>0</v>
      </c>
      <c r="R39" s="246">
        <f t="shared" si="4"/>
        <v>44272</v>
      </c>
      <c r="S39" s="248">
        <f t="shared" si="5"/>
        <v>0.007740933314706043</v>
      </c>
      <c r="T39" s="251">
        <v>24068</v>
      </c>
      <c r="U39" s="245">
        <v>22551</v>
      </c>
      <c r="V39" s="246">
        <v>4</v>
      </c>
      <c r="W39" s="245"/>
      <c r="X39" s="246">
        <f t="shared" si="6"/>
        <v>46623</v>
      </c>
      <c r="Y39" s="244">
        <f t="shared" si="7"/>
        <v>-0.05042575552838724</v>
      </c>
    </row>
    <row r="40" spans="1:25" ht="19.5" customHeight="1">
      <c r="A40" s="250" t="s">
        <v>303</v>
      </c>
      <c r="B40" s="247">
        <v>2046</v>
      </c>
      <c r="C40" s="245">
        <v>1327</v>
      </c>
      <c r="D40" s="246">
        <v>1</v>
      </c>
      <c r="E40" s="245">
        <v>1</v>
      </c>
      <c r="F40" s="246">
        <f t="shared" si="0"/>
        <v>3375</v>
      </c>
      <c r="G40" s="248">
        <f t="shared" si="1"/>
        <v>0.005371646302158686</v>
      </c>
      <c r="H40" s="247">
        <v>1848</v>
      </c>
      <c r="I40" s="245">
        <v>1248</v>
      </c>
      <c r="J40" s="246"/>
      <c r="K40" s="245">
        <v>0</v>
      </c>
      <c r="L40" s="246">
        <f t="shared" si="2"/>
        <v>3096</v>
      </c>
      <c r="M40" s="249">
        <f t="shared" si="3"/>
        <v>0.09011627906976738</v>
      </c>
      <c r="N40" s="247">
        <v>15946</v>
      </c>
      <c r="O40" s="245">
        <v>13734</v>
      </c>
      <c r="P40" s="246">
        <v>1</v>
      </c>
      <c r="Q40" s="245">
        <v>1</v>
      </c>
      <c r="R40" s="246">
        <f t="shared" si="4"/>
        <v>29682</v>
      </c>
      <c r="S40" s="248">
        <f t="shared" si="5"/>
        <v>0.00518988034529962</v>
      </c>
      <c r="T40" s="251">
        <v>11219</v>
      </c>
      <c r="U40" s="245">
        <v>10191</v>
      </c>
      <c r="V40" s="246"/>
      <c r="W40" s="245">
        <v>0</v>
      </c>
      <c r="X40" s="246">
        <f t="shared" si="6"/>
        <v>21410</v>
      </c>
      <c r="Y40" s="244">
        <f t="shared" si="7"/>
        <v>0.38636151331153656</v>
      </c>
    </row>
    <row r="41" spans="1:25" ht="19.5" customHeight="1">
      <c r="A41" s="250" t="s">
        <v>304</v>
      </c>
      <c r="B41" s="247">
        <v>1656</v>
      </c>
      <c r="C41" s="245">
        <v>1462</v>
      </c>
      <c r="D41" s="246">
        <v>0</v>
      </c>
      <c r="E41" s="245">
        <v>0</v>
      </c>
      <c r="F41" s="246">
        <f t="shared" si="0"/>
        <v>3118</v>
      </c>
      <c r="G41" s="248">
        <f t="shared" si="1"/>
        <v>0.004962605383742454</v>
      </c>
      <c r="H41" s="247">
        <v>1910</v>
      </c>
      <c r="I41" s="245">
        <v>1546</v>
      </c>
      <c r="J41" s="246"/>
      <c r="K41" s="245"/>
      <c r="L41" s="246">
        <f t="shared" si="2"/>
        <v>3456</v>
      </c>
      <c r="M41" s="249">
        <f t="shared" si="3"/>
        <v>-0.09780092592592593</v>
      </c>
      <c r="N41" s="247">
        <v>11390</v>
      </c>
      <c r="O41" s="245">
        <v>9976</v>
      </c>
      <c r="P41" s="246">
        <v>34</v>
      </c>
      <c r="Q41" s="245">
        <v>6</v>
      </c>
      <c r="R41" s="246">
        <f t="shared" si="4"/>
        <v>21406</v>
      </c>
      <c r="S41" s="248">
        <f t="shared" si="5"/>
        <v>0.0037428265841750437</v>
      </c>
      <c r="T41" s="251">
        <v>15245</v>
      </c>
      <c r="U41" s="245">
        <v>14259</v>
      </c>
      <c r="V41" s="246">
        <v>5</v>
      </c>
      <c r="W41" s="245">
        <v>3</v>
      </c>
      <c r="X41" s="246">
        <f t="shared" si="6"/>
        <v>29512</v>
      </c>
      <c r="Y41" s="244">
        <f t="shared" si="7"/>
        <v>-0.27466793168880455</v>
      </c>
    </row>
    <row r="42" spans="1:25" ht="19.5" customHeight="1">
      <c r="A42" s="250" t="s">
        <v>305</v>
      </c>
      <c r="B42" s="247">
        <v>1659</v>
      </c>
      <c r="C42" s="245">
        <v>1017</v>
      </c>
      <c r="D42" s="246">
        <v>0</v>
      </c>
      <c r="E42" s="245">
        <v>0</v>
      </c>
      <c r="F42" s="246">
        <f t="shared" si="0"/>
        <v>2676</v>
      </c>
      <c r="G42" s="248">
        <f t="shared" si="1"/>
        <v>0.004259118668022709</v>
      </c>
      <c r="H42" s="247">
        <v>1366</v>
      </c>
      <c r="I42" s="245">
        <v>917</v>
      </c>
      <c r="J42" s="246"/>
      <c r="K42" s="245">
        <v>0</v>
      </c>
      <c r="L42" s="246">
        <f t="shared" si="2"/>
        <v>2283</v>
      </c>
      <c r="M42" s="249">
        <f t="shared" si="3"/>
        <v>0.17214191852825222</v>
      </c>
      <c r="N42" s="247">
        <v>12910</v>
      </c>
      <c r="O42" s="245">
        <v>11270</v>
      </c>
      <c r="P42" s="246">
        <v>5</v>
      </c>
      <c r="Q42" s="245">
        <v>0</v>
      </c>
      <c r="R42" s="246">
        <f t="shared" si="4"/>
        <v>24185</v>
      </c>
      <c r="S42" s="248">
        <f t="shared" si="5"/>
        <v>0.004228733109327919</v>
      </c>
      <c r="T42" s="251">
        <v>9828</v>
      </c>
      <c r="U42" s="245">
        <v>8703</v>
      </c>
      <c r="V42" s="246">
        <v>55</v>
      </c>
      <c r="W42" s="245">
        <v>0</v>
      </c>
      <c r="X42" s="246">
        <f t="shared" si="6"/>
        <v>18586</v>
      </c>
      <c r="Y42" s="244">
        <f t="shared" si="7"/>
        <v>0.3012482513720005</v>
      </c>
    </row>
    <row r="43" spans="1:25" ht="19.5" customHeight="1">
      <c r="A43" s="250" t="s">
        <v>306</v>
      </c>
      <c r="B43" s="247">
        <v>1190</v>
      </c>
      <c r="C43" s="245">
        <v>1235</v>
      </c>
      <c r="D43" s="246">
        <v>0</v>
      </c>
      <c r="E43" s="245">
        <v>0</v>
      </c>
      <c r="F43" s="246">
        <f t="shared" si="0"/>
        <v>2425</v>
      </c>
      <c r="G43" s="248">
        <f t="shared" si="1"/>
        <v>0.003859627343032537</v>
      </c>
      <c r="H43" s="247">
        <v>162</v>
      </c>
      <c r="I43" s="245">
        <v>113</v>
      </c>
      <c r="J43" s="246"/>
      <c r="K43" s="245"/>
      <c r="L43" s="246">
        <f t="shared" si="2"/>
        <v>275</v>
      </c>
      <c r="M43" s="249" t="s">
        <v>50</v>
      </c>
      <c r="N43" s="247">
        <v>8583</v>
      </c>
      <c r="O43" s="245">
        <v>8853</v>
      </c>
      <c r="P43" s="246"/>
      <c r="Q43" s="245"/>
      <c r="R43" s="229">
        <f t="shared" si="4"/>
        <v>17436</v>
      </c>
      <c r="S43" s="248">
        <f t="shared" si="5"/>
        <v>0.0030486744053852223</v>
      </c>
      <c r="T43" s="251">
        <v>365</v>
      </c>
      <c r="U43" s="245">
        <v>458</v>
      </c>
      <c r="V43" s="246"/>
      <c r="W43" s="245"/>
      <c r="X43" s="246">
        <f t="shared" si="6"/>
        <v>823</v>
      </c>
      <c r="Y43" s="244" t="s">
        <v>50</v>
      </c>
    </row>
    <row r="44" spans="1:25" ht="19.5" customHeight="1" thickBot="1">
      <c r="A44" s="250" t="s">
        <v>275</v>
      </c>
      <c r="B44" s="247">
        <v>17695</v>
      </c>
      <c r="C44" s="245">
        <v>17325</v>
      </c>
      <c r="D44" s="246">
        <v>139</v>
      </c>
      <c r="E44" s="245">
        <v>14</v>
      </c>
      <c r="F44" s="246">
        <f aca="true" t="shared" si="8" ref="F44:F69">SUM(B44:E44)</f>
        <v>35173</v>
      </c>
      <c r="G44" s="248">
        <f aca="true" t="shared" si="9" ref="G44:G69">F44/$F$9</f>
        <v>0.055981308262467395</v>
      </c>
      <c r="H44" s="247">
        <v>12793</v>
      </c>
      <c r="I44" s="245">
        <v>11891</v>
      </c>
      <c r="J44" s="246">
        <v>234</v>
      </c>
      <c r="K44" s="245">
        <v>162</v>
      </c>
      <c r="L44" s="246">
        <f aca="true" t="shared" si="10" ref="L44:L69">SUM(H44:K44)</f>
        <v>25080</v>
      </c>
      <c r="M44" s="249">
        <f aca="true" t="shared" si="11" ref="M44:M69">IF(ISERROR(F44/L44-1),"         /0",(F44/L44-1))</f>
        <v>0.40243221690590114</v>
      </c>
      <c r="N44" s="247">
        <v>131969</v>
      </c>
      <c r="O44" s="245">
        <v>133434</v>
      </c>
      <c r="P44" s="246">
        <v>2033</v>
      </c>
      <c r="Q44" s="245">
        <v>1638</v>
      </c>
      <c r="R44" s="246">
        <f aca="true" t="shared" si="12" ref="R44:R69">SUM(N44:Q44)</f>
        <v>269074</v>
      </c>
      <c r="S44" s="248">
        <f aca="true" t="shared" si="13" ref="S44:S69">R44/$R$9</f>
        <v>0.047047431575741185</v>
      </c>
      <c r="T44" s="251">
        <v>134565</v>
      </c>
      <c r="U44" s="245">
        <v>125075</v>
      </c>
      <c r="V44" s="246">
        <v>6976</v>
      </c>
      <c r="W44" s="245">
        <v>6591</v>
      </c>
      <c r="X44" s="246">
        <f aca="true" t="shared" si="14" ref="X44:X70">SUM(T44:W44)</f>
        <v>273207</v>
      </c>
      <c r="Y44" s="244">
        <f aca="true" t="shared" si="15" ref="Y44:Y69">IF(ISERROR(R44/X44-1),"         /0",(R44/X44-1))</f>
        <v>-0.015127723667402337</v>
      </c>
    </row>
    <row r="45" spans="1:25" s="236" customFormat="1" ht="19.5" customHeight="1">
      <c r="A45" s="243" t="s">
        <v>59</v>
      </c>
      <c r="B45" s="240">
        <f>SUM(B46:B53)</f>
        <v>48793</v>
      </c>
      <c r="C45" s="239">
        <f>SUM(C46:C53)</f>
        <v>42112</v>
      </c>
      <c r="D45" s="238">
        <f>SUM(D46:D53)</f>
        <v>10</v>
      </c>
      <c r="E45" s="239">
        <f>SUM(E46:E53)</f>
        <v>3</v>
      </c>
      <c r="F45" s="238">
        <f t="shared" si="8"/>
        <v>90918</v>
      </c>
      <c r="G45" s="241">
        <f t="shared" si="9"/>
        <v>0.14470498918508545</v>
      </c>
      <c r="H45" s="240">
        <f>SUM(H46:H53)</f>
        <v>49328</v>
      </c>
      <c r="I45" s="239">
        <f>SUM(I46:I53)</f>
        <v>37133</v>
      </c>
      <c r="J45" s="238">
        <f>SUM(J46:J53)</f>
        <v>62</v>
      </c>
      <c r="K45" s="239">
        <f>SUM(K46:K53)</f>
        <v>0</v>
      </c>
      <c r="L45" s="238">
        <f t="shared" si="10"/>
        <v>86523</v>
      </c>
      <c r="M45" s="242">
        <f t="shared" si="11"/>
        <v>0.05079574217260152</v>
      </c>
      <c r="N45" s="240">
        <f>SUM(N46:N53)</f>
        <v>401670</v>
      </c>
      <c r="O45" s="239">
        <f>SUM(O46:O53)</f>
        <v>366949</v>
      </c>
      <c r="P45" s="238">
        <f>SUM(P46:P53)</f>
        <v>180</v>
      </c>
      <c r="Q45" s="239">
        <f>SUM(Q46:Q53)</f>
        <v>273</v>
      </c>
      <c r="R45" s="238">
        <f t="shared" si="12"/>
        <v>769072</v>
      </c>
      <c r="S45" s="241">
        <f t="shared" si="13"/>
        <v>0.13447178953305938</v>
      </c>
      <c r="T45" s="240">
        <f>SUM(T46:T53)</f>
        <v>406648</v>
      </c>
      <c r="U45" s="239">
        <f>SUM(U46:U53)</f>
        <v>355565</v>
      </c>
      <c r="V45" s="238">
        <f>SUM(V46:V53)</f>
        <v>217</v>
      </c>
      <c r="W45" s="239">
        <f>SUM(W46:W53)</f>
        <v>23</v>
      </c>
      <c r="X45" s="238">
        <f t="shared" si="14"/>
        <v>762453</v>
      </c>
      <c r="Y45" s="237">
        <f t="shared" si="15"/>
        <v>0.008681190840615693</v>
      </c>
    </row>
    <row r="46" spans="1:25" ht="19.5" customHeight="1">
      <c r="A46" s="250" t="s">
        <v>307</v>
      </c>
      <c r="B46" s="247">
        <v>19834</v>
      </c>
      <c r="C46" s="245">
        <v>18406</v>
      </c>
      <c r="D46" s="246">
        <v>0</v>
      </c>
      <c r="E46" s="245">
        <v>0</v>
      </c>
      <c r="F46" s="246">
        <f t="shared" si="8"/>
        <v>38240</v>
      </c>
      <c r="G46" s="248">
        <f t="shared" si="9"/>
        <v>0.060862742102088335</v>
      </c>
      <c r="H46" s="247">
        <v>22089</v>
      </c>
      <c r="I46" s="245">
        <v>16374</v>
      </c>
      <c r="J46" s="246">
        <v>60</v>
      </c>
      <c r="K46" s="245"/>
      <c r="L46" s="246">
        <f t="shared" si="10"/>
        <v>38523</v>
      </c>
      <c r="M46" s="249">
        <f t="shared" si="11"/>
        <v>-0.007346260675440641</v>
      </c>
      <c r="N46" s="247">
        <v>164287</v>
      </c>
      <c r="O46" s="245">
        <v>157247</v>
      </c>
      <c r="P46" s="246">
        <v>11</v>
      </c>
      <c r="Q46" s="245">
        <v>23</v>
      </c>
      <c r="R46" s="246">
        <f t="shared" si="12"/>
        <v>321568</v>
      </c>
      <c r="S46" s="248">
        <f t="shared" si="13"/>
        <v>0.056225976783144935</v>
      </c>
      <c r="T46" s="247">
        <v>170923</v>
      </c>
      <c r="U46" s="245">
        <v>158087</v>
      </c>
      <c r="V46" s="246">
        <v>60</v>
      </c>
      <c r="W46" s="245"/>
      <c r="X46" s="229">
        <f t="shared" si="14"/>
        <v>329070</v>
      </c>
      <c r="Y46" s="244">
        <f t="shared" si="15"/>
        <v>-0.022797581061780203</v>
      </c>
    </row>
    <row r="47" spans="1:25" ht="19.5" customHeight="1">
      <c r="A47" s="250" t="s">
        <v>308</v>
      </c>
      <c r="B47" s="247">
        <v>7968</v>
      </c>
      <c r="C47" s="245">
        <v>6718</v>
      </c>
      <c r="D47" s="246">
        <v>0</v>
      </c>
      <c r="E47" s="245">
        <v>0</v>
      </c>
      <c r="F47" s="246">
        <f t="shared" si="8"/>
        <v>14686</v>
      </c>
      <c r="G47" s="248">
        <f t="shared" si="9"/>
        <v>0.023374221509185913</v>
      </c>
      <c r="H47" s="247">
        <v>8007</v>
      </c>
      <c r="I47" s="245">
        <v>6668</v>
      </c>
      <c r="J47" s="246"/>
      <c r="K47" s="245"/>
      <c r="L47" s="246">
        <f t="shared" si="10"/>
        <v>14675</v>
      </c>
      <c r="M47" s="249">
        <f t="shared" si="11"/>
        <v>0.0007495741056218197</v>
      </c>
      <c r="N47" s="247">
        <v>66287</v>
      </c>
      <c r="O47" s="245">
        <v>60877</v>
      </c>
      <c r="P47" s="246"/>
      <c r="Q47" s="245"/>
      <c r="R47" s="246">
        <f t="shared" si="12"/>
        <v>127164</v>
      </c>
      <c r="S47" s="248">
        <f t="shared" si="13"/>
        <v>0.022234551048773022</v>
      </c>
      <c r="T47" s="247">
        <v>66133</v>
      </c>
      <c r="U47" s="245">
        <v>59543</v>
      </c>
      <c r="V47" s="246"/>
      <c r="W47" s="245"/>
      <c r="X47" s="229">
        <f t="shared" si="14"/>
        <v>125676</v>
      </c>
      <c r="Y47" s="244">
        <f t="shared" si="15"/>
        <v>0.01183996944524024</v>
      </c>
    </row>
    <row r="48" spans="1:25" ht="19.5" customHeight="1">
      <c r="A48" s="250" t="s">
        <v>309</v>
      </c>
      <c r="B48" s="247">
        <v>6157</v>
      </c>
      <c r="C48" s="245">
        <v>5014</v>
      </c>
      <c r="D48" s="246">
        <v>0</v>
      </c>
      <c r="E48" s="245">
        <v>0</v>
      </c>
      <c r="F48" s="246">
        <f t="shared" si="8"/>
        <v>11171</v>
      </c>
      <c r="G48" s="248">
        <f t="shared" si="9"/>
        <v>0.017779751360419163</v>
      </c>
      <c r="H48" s="247">
        <v>5760</v>
      </c>
      <c r="I48" s="245">
        <v>4201</v>
      </c>
      <c r="J48" s="246">
        <v>0</v>
      </c>
      <c r="K48" s="245">
        <v>0</v>
      </c>
      <c r="L48" s="246">
        <f t="shared" si="10"/>
        <v>9961</v>
      </c>
      <c r="M48" s="249">
        <f t="shared" si="11"/>
        <v>0.12147374761570129</v>
      </c>
      <c r="N48" s="247">
        <v>54100</v>
      </c>
      <c r="O48" s="245">
        <v>48251</v>
      </c>
      <c r="P48" s="246"/>
      <c r="Q48" s="245">
        <v>0</v>
      </c>
      <c r="R48" s="246">
        <f t="shared" si="12"/>
        <v>102351</v>
      </c>
      <c r="S48" s="248">
        <f t="shared" si="13"/>
        <v>0.017896012506628978</v>
      </c>
      <c r="T48" s="247">
        <v>53832</v>
      </c>
      <c r="U48" s="245">
        <v>46880</v>
      </c>
      <c r="V48" s="246">
        <v>0</v>
      </c>
      <c r="W48" s="245">
        <v>0</v>
      </c>
      <c r="X48" s="229">
        <f t="shared" si="14"/>
        <v>100712</v>
      </c>
      <c r="Y48" s="244">
        <f t="shared" si="15"/>
        <v>0.016274128207165006</v>
      </c>
    </row>
    <row r="49" spans="1:25" ht="19.5" customHeight="1">
      <c r="A49" s="250" t="s">
        <v>310</v>
      </c>
      <c r="B49" s="247">
        <v>4151</v>
      </c>
      <c r="C49" s="245">
        <v>3780</v>
      </c>
      <c r="D49" s="246">
        <v>0</v>
      </c>
      <c r="E49" s="245">
        <v>0</v>
      </c>
      <c r="F49" s="246">
        <f t="shared" si="8"/>
        <v>7931</v>
      </c>
      <c r="G49" s="248">
        <f t="shared" si="9"/>
        <v>0.012622970910346825</v>
      </c>
      <c r="H49" s="247">
        <v>4172</v>
      </c>
      <c r="I49" s="245">
        <v>3306</v>
      </c>
      <c r="J49" s="246"/>
      <c r="K49" s="245"/>
      <c r="L49" s="246">
        <f t="shared" si="10"/>
        <v>7478</v>
      </c>
      <c r="M49" s="249">
        <f t="shared" si="11"/>
        <v>0.0605776945707408</v>
      </c>
      <c r="N49" s="247">
        <v>37714</v>
      </c>
      <c r="O49" s="245">
        <v>33321</v>
      </c>
      <c r="P49" s="246">
        <v>1</v>
      </c>
      <c r="Q49" s="245"/>
      <c r="R49" s="246">
        <f t="shared" si="12"/>
        <v>71036</v>
      </c>
      <c r="S49" s="248">
        <f t="shared" si="13"/>
        <v>0.012420603066124377</v>
      </c>
      <c r="T49" s="247">
        <v>38566</v>
      </c>
      <c r="U49" s="245">
        <v>31704</v>
      </c>
      <c r="V49" s="246"/>
      <c r="W49" s="245"/>
      <c r="X49" s="229">
        <f t="shared" si="14"/>
        <v>70270</v>
      </c>
      <c r="Y49" s="244">
        <f t="shared" si="15"/>
        <v>0.01090081115696595</v>
      </c>
    </row>
    <row r="50" spans="1:25" ht="19.5" customHeight="1">
      <c r="A50" s="250" t="s">
        <v>311</v>
      </c>
      <c r="B50" s="247">
        <v>2630</v>
      </c>
      <c r="C50" s="245">
        <v>2066</v>
      </c>
      <c r="D50" s="246">
        <v>0</v>
      </c>
      <c r="E50" s="245">
        <v>0</v>
      </c>
      <c r="F50" s="246">
        <f t="shared" si="8"/>
        <v>4696</v>
      </c>
      <c r="G50" s="248">
        <f t="shared" si="9"/>
        <v>0.007474148454796204</v>
      </c>
      <c r="H50" s="247">
        <v>1939</v>
      </c>
      <c r="I50" s="245">
        <v>1633</v>
      </c>
      <c r="J50" s="246"/>
      <c r="K50" s="245"/>
      <c r="L50" s="246">
        <f t="shared" si="10"/>
        <v>3572</v>
      </c>
      <c r="M50" s="249">
        <f t="shared" si="11"/>
        <v>0.31466965285554305</v>
      </c>
      <c r="N50" s="247">
        <v>18076</v>
      </c>
      <c r="O50" s="245">
        <v>16578</v>
      </c>
      <c r="P50" s="246">
        <v>46</v>
      </c>
      <c r="Q50" s="245"/>
      <c r="R50" s="246">
        <f t="shared" si="12"/>
        <v>34700</v>
      </c>
      <c r="S50" s="248">
        <f t="shared" si="13"/>
        <v>0.006067274711336729</v>
      </c>
      <c r="T50" s="247">
        <v>16638</v>
      </c>
      <c r="U50" s="245">
        <v>15235</v>
      </c>
      <c r="V50" s="246"/>
      <c r="W50" s="245"/>
      <c r="X50" s="229">
        <f t="shared" si="14"/>
        <v>31873</v>
      </c>
      <c r="Y50" s="244">
        <f t="shared" si="15"/>
        <v>0.08869576130266998</v>
      </c>
    </row>
    <row r="51" spans="1:25" ht="19.5" customHeight="1">
      <c r="A51" s="250" t="s">
        <v>312</v>
      </c>
      <c r="B51" s="247">
        <v>2158</v>
      </c>
      <c r="C51" s="245">
        <v>2353</v>
      </c>
      <c r="D51" s="246">
        <v>0</v>
      </c>
      <c r="E51" s="245">
        <v>0</v>
      </c>
      <c r="F51" s="246">
        <f t="shared" si="8"/>
        <v>4511</v>
      </c>
      <c r="G51" s="248">
        <f t="shared" si="9"/>
        <v>0.007179702657492691</v>
      </c>
      <c r="H51" s="247">
        <v>2075</v>
      </c>
      <c r="I51" s="245">
        <v>1786</v>
      </c>
      <c r="J51" s="246"/>
      <c r="K51" s="245"/>
      <c r="L51" s="246">
        <f t="shared" si="10"/>
        <v>3861</v>
      </c>
      <c r="M51" s="249">
        <f t="shared" si="11"/>
        <v>0.16835016835016825</v>
      </c>
      <c r="N51" s="247">
        <v>18314</v>
      </c>
      <c r="O51" s="245">
        <v>20140</v>
      </c>
      <c r="P51" s="246"/>
      <c r="Q51" s="245"/>
      <c r="R51" s="246">
        <f t="shared" si="12"/>
        <v>38454</v>
      </c>
      <c r="S51" s="248">
        <f t="shared" si="13"/>
        <v>0.006723659416419094</v>
      </c>
      <c r="T51" s="247">
        <v>14492</v>
      </c>
      <c r="U51" s="245">
        <v>15745</v>
      </c>
      <c r="V51" s="246"/>
      <c r="W51" s="245"/>
      <c r="X51" s="229">
        <f t="shared" si="14"/>
        <v>30237</v>
      </c>
      <c r="Y51" s="244">
        <f t="shared" si="15"/>
        <v>0.2717531501140986</v>
      </c>
    </row>
    <row r="52" spans="1:25" ht="19.5" customHeight="1">
      <c r="A52" s="250" t="s">
        <v>313</v>
      </c>
      <c r="B52" s="247">
        <v>1203</v>
      </c>
      <c r="C52" s="245">
        <v>1072</v>
      </c>
      <c r="D52" s="246">
        <v>1</v>
      </c>
      <c r="E52" s="245">
        <v>0</v>
      </c>
      <c r="F52" s="246">
        <f t="shared" si="8"/>
        <v>2276</v>
      </c>
      <c r="G52" s="248">
        <f t="shared" si="9"/>
        <v>0.0036224791062853833</v>
      </c>
      <c r="H52" s="247">
        <v>1059</v>
      </c>
      <c r="I52" s="245">
        <v>1094</v>
      </c>
      <c r="J52" s="246">
        <v>1</v>
      </c>
      <c r="K52" s="245"/>
      <c r="L52" s="246">
        <f t="shared" si="10"/>
        <v>2154</v>
      </c>
      <c r="M52" s="249">
        <f t="shared" si="11"/>
        <v>0.05663881151346328</v>
      </c>
      <c r="N52" s="247">
        <v>8859</v>
      </c>
      <c r="O52" s="245">
        <v>9541</v>
      </c>
      <c r="P52" s="246">
        <v>13</v>
      </c>
      <c r="Q52" s="245">
        <v>15</v>
      </c>
      <c r="R52" s="246">
        <f t="shared" si="12"/>
        <v>18428</v>
      </c>
      <c r="S52" s="248">
        <f t="shared" si="13"/>
        <v>0.0032221250253750213</v>
      </c>
      <c r="T52" s="247">
        <v>10799</v>
      </c>
      <c r="U52" s="245">
        <v>10711</v>
      </c>
      <c r="V52" s="246">
        <v>17</v>
      </c>
      <c r="W52" s="245"/>
      <c r="X52" s="229">
        <f t="shared" si="14"/>
        <v>21527</v>
      </c>
      <c r="Y52" s="244">
        <f t="shared" si="15"/>
        <v>-0.1439587494774005</v>
      </c>
    </row>
    <row r="53" spans="1:25" ht="19.5" customHeight="1" thickBot="1">
      <c r="A53" s="250" t="s">
        <v>275</v>
      </c>
      <c r="B53" s="247">
        <v>4692</v>
      </c>
      <c r="C53" s="245">
        <v>2703</v>
      </c>
      <c r="D53" s="246">
        <v>9</v>
      </c>
      <c r="E53" s="245">
        <v>3</v>
      </c>
      <c r="F53" s="246">
        <f t="shared" si="8"/>
        <v>7407</v>
      </c>
      <c r="G53" s="248">
        <f t="shared" si="9"/>
        <v>0.011788973084470928</v>
      </c>
      <c r="H53" s="247">
        <v>4227</v>
      </c>
      <c r="I53" s="245">
        <v>2071</v>
      </c>
      <c r="J53" s="246">
        <v>1</v>
      </c>
      <c r="K53" s="245"/>
      <c r="L53" s="246">
        <f t="shared" si="10"/>
        <v>6299</v>
      </c>
      <c r="M53" s="249">
        <f t="shared" si="11"/>
        <v>0.17590093665661222</v>
      </c>
      <c r="N53" s="247">
        <v>34033</v>
      </c>
      <c r="O53" s="245">
        <v>20994</v>
      </c>
      <c r="P53" s="246">
        <v>109</v>
      </c>
      <c r="Q53" s="245">
        <v>235</v>
      </c>
      <c r="R53" s="246">
        <f t="shared" si="12"/>
        <v>55371</v>
      </c>
      <c r="S53" s="248">
        <f t="shared" si="13"/>
        <v>0.009681586975257233</v>
      </c>
      <c r="T53" s="247">
        <v>35265</v>
      </c>
      <c r="U53" s="245">
        <v>17660</v>
      </c>
      <c r="V53" s="246">
        <v>140</v>
      </c>
      <c r="W53" s="245">
        <v>23</v>
      </c>
      <c r="X53" s="229">
        <f t="shared" si="14"/>
        <v>53088</v>
      </c>
      <c r="Y53" s="244">
        <f t="shared" si="15"/>
        <v>0.04300406871609397</v>
      </c>
    </row>
    <row r="54" spans="1:25" s="236" customFormat="1" ht="19.5" customHeight="1">
      <c r="A54" s="243" t="s">
        <v>58</v>
      </c>
      <c r="B54" s="240">
        <f>SUM(B55:B65)</f>
        <v>77058</v>
      </c>
      <c r="C54" s="239">
        <f>SUM(C55:C65)</f>
        <v>72613</v>
      </c>
      <c r="D54" s="238">
        <f>SUM(D55:D65)</f>
        <v>1265</v>
      </c>
      <c r="E54" s="239">
        <f>SUM(E55:E65)</f>
        <v>1185</v>
      </c>
      <c r="F54" s="238">
        <f t="shared" si="8"/>
        <v>152121</v>
      </c>
      <c r="G54" s="241">
        <f t="shared" si="9"/>
        <v>0.2421156169276093</v>
      </c>
      <c r="H54" s="240">
        <f>SUM(H55:H65)</f>
        <v>64665</v>
      </c>
      <c r="I54" s="239">
        <f>SUM(I55:I65)</f>
        <v>60391</v>
      </c>
      <c r="J54" s="238">
        <f>SUM(J55:J65)</f>
        <v>656</v>
      </c>
      <c r="K54" s="239">
        <f>SUM(K55:K65)</f>
        <v>633</v>
      </c>
      <c r="L54" s="238">
        <f t="shared" si="10"/>
        <v>126345</v>
      </c>
      <c r="M54" s="242">
        <f t="shared" si="11"/>
        <v>0.20401282203490445</v>
      </c>
      <c r="N54" s="240">
        <f>SUM(N55:N65)</f>
        <v>721458</v>
      </c>
      <c r="O54" s="239">
        <f>SUM(O55:O65)</f>
        <v>687888</v>
      </c>
      <c r="P54" s="238">
        <f>SUM(P55:P65)</f>
        <v>11097</v>
      </c>
      <c r="Q54" s="239">
        <f>SUM(Q55:Q65)</f>
        <v>10588</v>
      </c>
      <c r="R54" s="238">
        <f t="shared" si="12"/>
        <v>1431031</v>
      </c>
      <c r="S54" s="241">
        <f t="shared" si="13"/>
        <v>0.2502149336437726</v>
      </c>
      <c r="T54" s="240">
        <f>SUM(T55:T65)</f>
        <v>579084</v>
      </c>
      <c r="U54" s="239">
        <f>SUM(U55:U65)</f>
        <v>524466</v>
      </c>
      <c r="V54" s="238">
        <f>SUM(V55:V65)</f>
        <v>11884</v>
      </c>
      <c r="W54" s="239">
        <f>SUM(W55:W65)</f>
        <v>11544</v>
      </c>
      <c r="X54" s="238">
        <f t="shared" si="14"/>
        <v>1126978</v>
      </c>
      <c r="Y54" s="237">
        <f t="shared" si="15"/>
        <v>0.2697949738149281</v>
      </c>
    </row>
    <row r="55" spans="1:25" s="220" customFormat="1" ht="19.5" customHeight="1">
      <c r="A55" s="235" t="s">
        <v>314</v>
      </c>
      <c r="B55" s="233">
        <v>20697</v>
      </c>
      <c r="C55" s="230">
        <v>19393</v>
      </c>
      <c r="D55" s="229">
        <v>846</v>
      </c>
      <c r="E55" s="230">
        <v>750</v>
      </c>
      <c r="F55" s="229">
        <f t="shared" si="8"/>
        <v>41686</v>
      </c>
      <c r="G55" s="232">
        <f t="shared" si="9"/>
        <v>0.0663473919264554</v>
      </c>
      <c r="H55" s="233">
        <v>17081</v>
      </c>
      <c r="I55" s="230">
        <v>16683</v>
      </c>
      <c r="J55" s="229"/>
      <c r="K55" s="230"/>
      <c r="L55" s="229">
        <f t="shared" si="10"/>
        <v>33764</v>
      </c>
      <c r="M55" s="234">
        <f t="shared" si="11"/>
        <v>0.2346285985072858</v>
      </c>
      <c r="N55" s="233">
        <v>183095</v>
      </c>
      <c r="O55" s="230">
        <v>179576</v>
      </c>
      <c r="P55" s="229">
        <v>2505</v>
      </c>
      <c r="Q55" s="230">
        <v>2367</v>
      </c>
      <c r="R55" s="229">
        <f t="shared" si="12"/>
        <v>367543</v>
      </c>
      <c r="S55" s="232">
        <f t="shared" si="13"/>
        <v>0.06426467865212782</v>
      </c>
      <c r="T55" s="231">
        <v>152951</v>
      </c>
      <c r="U55" s="230">
        <v>139187</v>
      </c>
      <c r="V55" s="229">
        <v>295</v>
      </c>
      <c r="W55" s="230">
        <v>339</v>
      </c>
      <c r="X55" s="229">
        <f t="shared" si="14"/>
        <v>292772</v>
      </c>
      <c r="Y55" s="228">
        <f t="shared" si="15"/>
        <v>0.25538985968603556</v>
      </c>
    </row>
    <row r="56" spans="1:25" s="220" customFormat="1" ht="19.5" customHeight="1">
      <c r="A56" s="235" t="s">
        <v>315</v>
      </c>
      <c r="B56" s="233">
        <v>10139</v>
      </c>
      <c r="C56" s="230">
        <v>9984</v>
      </c>
      <c r="D56" s="229">
        <v>0</v>
      </c>
      <c r="E56" s="230">
        <v>0</v>
      </c>
      <c r="F56" s="229">
        <f t="shared" si="8"/>
        <v>20123</v>
      </c>
      <c r="G56" s="232">
        <f t="shared" si="9"/>
        <v>0.03202774475210051</v>
      </c>
      <c r="H56" s="233">
        <v>7982</v>
      </c>
      <c r="I56" s="230">
        <v>7672</v>
      </c>
      <c r="J56" s="229">
        <v>12</v>
      </c>
      <c r="K56" s="230">
        <v>2</v>
      </c>
      <c r="L56" s="229">
        <f t="shared" si="10"/>
        <v>15668</v>
      </c>
      <c r="M56" s="234">
        <f t="shared" si="11"/>
        <v>0.28433750319121787</v>
      </c>
      <c r="N56" s="233">
        <v>96063</v>
      </c>
      <c r="O56" s="230">
        <v>92966</v>
      </c>
      <c r="P56" s="229">
        <v>15</v>
      </c>
      <c r="Q56" s="230">
        <v>4</v>
      </c>
      <c r="R56" s="229">
        <f t="shared" si="12"/>
        <v>189048</v>
      </c>
      <c r="S56" s="232">
        <f t="shared" si="13"/>
        <v>0.03305493226595925</v>
      </c>
      <c r="T56" s="231">
        <v>71575</v>
      </c>
      <c r="U56" s="230">
        <v>60643</v>
      </c>
      <c r="V56" s="229">
        <v>368</v>
      </c>
      <c r="W56" s="230">
        <v>245</v>
      </c>
      <c r="X56" s="229">
        <f t="shared" si="14"/>
        <v>132831</v>
      </c>
      <c r="Y56" s="228">
        <f t="shared" si="15"/>
        <v>0.4232219888429658</v>
      </c>
    </row>
    <row r="57" spans="1:25" s="220" customFormat="1" ht="19.5" customHeight="1">
      <c r="A57" s="235" t="s">
        <v>316</v>
      </c>
      <c r="B57" s="233">
        <v>9439</v>
      </c>
      <c r="C57" s="230">
        <v>10319</v>
      </c>
      <c r="D57" s="229">
        <v>0</v>
      </c>
      <c r="E57" s="230">
        <v>0</v>
      </c>
      <c r="F57" s="229">
        <f t="shared" si="8"/>
        <v>19758</v>
      </c>
      <c r="G57" s="232">
        <f t="shared" si="9"/>
        <v>0.031446811152015204</v>
      </c>
      <c r="H57" s="233">
        <v>8798</v>
      </c>
      <c r="I57" s="230">
        <v>9543</v>
      </c>
      <c r="J57" s="229"/>
      <c r="K57" s="230"/>
      <c r="L57" s="229">
        <f t="shared" si="10"/>
        <v>18341</v>
      </c>
      <c r="M57" s="234">
        <f t="shared" si="11"/>
        <v>0.07725860094869419</v>
      </c>
      <c r="N57" s="233">
        <v>87933</v>
      </c>
      <c r="O57" s="230">
        <v>93428</v>
      </c>
      <c r="P57" s="229"/>
      <c r="Q57" s="230"/>
      <c r="R57" s="229">
        <f t="shared" si="12"/>
        <v>181361</v>
      </c>
      <c r="S57" s="232">
        <f t="shared" si="13"/>
        <v>0.03171086481045362</v>
      </c>
      <c r="T57" s="231">
        <v>78117</v>
      </c>
      <c r="U57" s="230">
        <v>84596</v>
      </c>
      <c r="V57" s="229">
        <v>3</v>
      </c>
      <c r="W57" s="230"/>
      <c r="X57" s="229">
        <f t="shared" si="14"/>
        <v>162716</v>
      </c>
      <c r="Y57" s="228">
        <f t="shared" si="15"/>
        <v>0.11458615010201822</v>
      </c>
    </row>
    <row r="58" spans="1:25" s="220" customFormat="1" ht="19.5" customHeight="1">
      <c r="A58" s="235" t="s">
        <v>317</v>
      </c>
      <c r="B58" s="233">
        <v>7217</v>
      </c>
      <c r="C58" s="230">
        <v>6487</v>
      </c>
      <c r="D58" s="229">
        <v>2</v>
      </c>
      <c r="E58" s="230">
        <v>2</v>
      </c>
      <c r="F58" s="229">
        <f t="shared" si="8"/>
        <v>13708</v>
      </c>
      <c r="G58" s="232">
        <f t="shared" si="9"/>
        <v>0.021817637780738152</v>
      </c>
      <c r="H58" s="233">
        <v>5176</v>
      </c>
      <c r="I58" s="230">
        <v>4060</v>
      </c>
      <c r="J58" s="229"/>
      <c r="K58" s="230"/>
      <c r="L58" s="229">
        <f t="shared" si="10"/>
        <v>9236</v>
      </c>
      <c r="M58" s="234">
        <f t="shared" si="11"/>
        <v>0.4841922910350802</v>
      </c>
      <c r="N58" s="233">
        <v>77176</v>
      </c>
      <c r="O58" s="230">
        <v>68729</v>
      </c>
      <c r="P58" s="229">
        <v>20</v>
      </c>
      <c r="Q58" s="230">
        <v>14</v>
      </c>
      <c r="R58" s="229">
        <f t="shared" si="12"/>
        <v>145939</v>
      </c>
      <c r="S58" s="232">
        <f t="shared" si="13"/>
        <v>0.02551734882126141</v>
      </c>
      <c r="T58" s="231">
        <v>54353</v>
      </c>
      <c r="U58" s="230">
        <v>42207</v>
      </c>
      <c r="V58" s="229">
        <v>12</v>
      </c>
      <c r="W58" s="230">
        <v>4</v>
      </c>
      <c r="X58" s="229">
        <f t="shared" si="14"/>
        <v>96576</v>
      </c>
      <c r="Y58" s="228">
        <f t="shared" si="15"/>
        <v>0.5111311298873427</v>
      </c>
    </row>
    <row r="59" spans="1:25" s="220" customFormat="1" ht="19.5" customHeight="1">
      <c r="A59" s="235" t="s">
        <v>318</v>
      </c>
      <c r="B59" s="233">
        <v>3948</v>
      </c>
      <c r="C59" s="230">
        <v>3583</v>
      </c>
      <c r="D59" s="229">
        <v>0</v>
      </c>
      <c r="E59" s="230">
        <v>0</v>
      </c>
      <c r="F59" s="229">
        <f t="shared" si="8"/>
        <v>7531</v>
      </c>
      <c r="G59" s="232">
        <f t="shared" si="9"/>
        <v>0.0119863313486095</v>
      </c>
      <c r="H59" s="233">
        <v>3740</v>
      </c>
      <c r="I59" s="230">
        <v>4400</v>
      </c>
      <c r="J59" s="229"/>
      <c r="K59" s="230"/>
      <c r="L59" s="229">
        <f t="shared" si="10"/>
        <v>8140</v>
      </c>
      <c r="M59" s="234">
        <f t="shared" si="11"/>
        <v>-0.07481572481572485</v>
      </c>
      <c r="N59" s="233">
        <v>34270</v>
      </c>
      <c r="O59" s="230">
        <v>34463</v>
      </c>
      <c r="P59" s="229">
        <v>17</v>
      </c>
      <c r="Q59" s="230">
        <v>7</v>
      </c>
      <c r="R59" s="229">
        <f t="shared" si="12"/>
        <v>68757</v>
      </c>
      <c r="S59" s="232">
        <f t="shared" si="13"/>
        <v>0.01202212124862765</v>
      </c>
      <c r="T59" s="231">
        <v>26324</v>
      </c>
      <c r="U59" s="230">
        <v>27223</v>
      </c>
      <c r="V59" s="229">
        <v>194</v>
      </c>
      <c r="W59" s="230">
        <v>1</v>
      </c>
      <c r="X59" s="229">
        <f t="shared" si="14"/>
        <v>53742</v>
      </c>
      <c r="Y59" s="228">
        <f t="shared" si="15"/>
        <v>0.2793904208998548</v>
      </c>
    </row>
    <row r="60" spans="1:25" s="220" customFormat="1" ht="19.5" customHeight="1">
      <c r="A60" s="235" t="s">
        <v>319</v>
      </c>
      <c r="B60" s="233">
        <v>3402</v>
      </c>
      <c r="C60" s="230">
        <v>3100</v>
      </c>
      <c r="D60" s="229">
        <v>0</v>
      </c>
      <c r="E60" s="230">
        <v>3</v>
      </c>
      <c r="F60" s="229">
        <f t="shared" si="8"/>
        <v>6505</v>
      </c>
      <c r="G60" s="232">
        <f>F60/$F$9</f>
        <v>0.01035335087275326</v>
      </c>
      <c r="H60" s="233">
        <v>2846</v>
      </c>
      <c r="I60" s="230">
        <v>2412</v>
      </c>
      <c r="J60" s="229"/>
      <c r="K60" s="230"/>
      <c r="L60" s="229">
        <f>SUM(H60:K60)</f>
        <v>5258</v>
      </c>
      <c r="M60" s="234">
        <f>IF(ISERROR(F60/L60-1),"         /0",(F60/L60-1))</f>
        <v>0.2371624191707873</v>
      </c>
      <c r="N60" s="233">
        <v>35645</v>
      </c>
      <c r="O60" s="230">
        <v>32063</v>
      </c>
      <c r="P60" s="229">
        <v>3</v>
      </c>
      <c r="Q60" s="230">
        <v>3</v>
      </c>
      <c r="R60" s="229">
        <f>SUM(N60:Q60)</f>
        <v>67714</v>
      </c>
      <c r="S60" s="232">
        <f>R60/$R$9</f>
        <v>0.011839753308456925</v>
      </c>
      <c r="T60" s="231">
        <v>24448</v>
      </c>
      <c r="U60" s="230">
        <v>21386</v>
      </c>
      <c r="V60" s="229">
        <v>2</v>
      </c>
      <c r="W60" s="230">
        <v>8</v>
      </c>
      <c r="X60" s="229">
        <f>SUM(T60:W60)</f>
        <v>45844</v>
      </c>
      <c r="Y60" s="228">
        <f>IF(ISERROR(R60/X60-1),"         /0",(R60/X60-1))</f>
        <v>0.4770526132100166</v>
      </c>
    </row>
    <row r="61" spans="1:25" s="220" customFormat="1" ht="19.5" customHeight="1">
      <c r="A61" s="235" t="s">
        <v>320</v>
      </c>
      <c r="B61" s="233">
        <v>2681</v>
      </c>
      <c r="C61" s="230">
        <v>2892</v>
      </c>
      <c r="D61" s="229">
        <v>0</v>
      </c>
      <c r="E61" s="230">
        <v>0</v>
      </c>
      <c r="F61" s="229">
        <f t="shared" si="8"/>
        <v>5573</v>
      </c>
      <c r="G61" s="232">
        <f t="shared" si="9"/>
        <v>0.00886998069390529</v>
      </c>
      <c r="H61" s="233">
        <v>2900</v>
      </c>
      <c r="I61" s="230">
        <v>2827</v>
      </c>
      <c r="J61" s="229"/>
      <c r="K61" s="230"/>
      <c r="L61" s="229">
        <f t="shared" si="10"/>
        <v>5727</v>
      </c>
      <c r="M61" s="234">
        <f t="shared" si="11"/>
        <v>-0.0268901693731447</v>
      </c>
      <c r="N61" s="233">
        <v>31690</v>
      </c>
      <c r="O61" s="230">
        <v>32257</v>
      </c>
      <c r="P61" s="229"/>
      <c r="Q61" s="230">
        <v>0</v>
      </c>
      <c r="R61" s="229">
        <f t="shared" si="12"/>
        <v>63947</v>
      </c>
      <c r="S61" s="232">
        <f t="shared" si="13"/>
        <v>0.011181095560975499</v>
      </c>
      <c r="T61" s="231">
        <v>27394</v>
      </c>
      <c r="U61" s="230">
        <v>28942</v>
      </c>
      <c r="V61" s="229"/>
      <c r="W61" s="230"/>
      <c r="X61" s="229">
        <f t="shared" si="14"/>
        <v>56336</v>
      </c>
      <c r="Y61" s="228">
        <f t="shared" si="15"/>
        <v>0.1351001136040897</v>
      </c>
    </row>
    <row r="62" spans="1:25" s="220" customFormat="1" ht="19.5" customHeight="1">
      <c r="A62" s="235" t="s">
        <v>321</v>
      </c>
      <c r="B62" s="233">
        <v>2270</v>
      </c>
      <c r="C62" s="230">
        <v>1737</v>
      </c>
      <c r="D62" s="229">
        <v>1</v>
      </c>
      <c r="E62" s="230">
        <v>0</v>
      </c>
      <c r="F62" s="229">
        <f t="shared" si="8"/>
        <v>4008</v>
      </c>
      <c r="G62" s="232">
        <f t="shared" si="9"/>
        <v>0.006379128408608004</v>
      </c>
      <c r="H62" s="233">
        <v>1785</v>
      </c>
      <c r="I62" s="230">
        <v>1210</v>
      </c>
      <c r="J62" s="229"/>
      <c r="K62" s="230"/>
      <c r="L62" s="229">
        <f t="shared" si="10"/>
        <v>2995</v>
      </c>
      <c r="M62" s="234">
        <f t="shared" si="11"/>
        <v>0.33823038397328875</v>
      </c>
      <c r="N62" s="233">
        <v>20225</v>
      </c>
      <c r="O62" s="230">
        <v>15921</v>
      </c>
      <c r="P62" s="229">
        <v>1</v>
      </c>
      <c r="Q62" s="230"/>
      <c r="R62" s="229">
        <f t="shared" si="12"/>
        <v>36147</v>
      </c>
      <c r="S62" s="232">
        <f t="shared" si="13"/>
        <v>0.006320281815293624</v>
      </c>
      <c r="T62" s="231">
        <v>11427</v>
      </c>
      <c r="U62" s="230">
        <v>8319</v>
      </c>
      <c r="V62" s="229"/>
      <c r="W62" s="230"/>
      <c r="X62" s="229">
        <f t="shared" si="14"/>
        <v>19746</v>
      </c>
      <c r="Y62" s="228">
        <f t="shared" si="15"/>
        <v>0.8305986022485567</v>
      </c>
    </row>
    <row r="63" spans="1:25" s="220" customFormat="1" ht="19.5" customHeight="1">
      <c r="A63" s="235" t="s">
        <v>322</v>
      </c>
      <c r="B63" s="233">
        <v>1284</v>
      </c>
      <c r="C63" s="230">
        <v>1196</v>
      </c>
      <c r="D63" s="229">
        <v>0</v>
      </c>
      <c r="E63" s="230">
        <v>1</v>
      </c>
      <c r="F63" s="229">
        <f t="shared" si="8"/>
        <v>2481</v>
      </c>
      <c r="G63" s="232">
        <f t="shared" si="9"/>
        <v>0.003948756881675762</v>
      </c>
      <c r="H63" s="233">
        <v>1218</v>
      </c>
      <c r="I63" s="230">
        <v>983</v>
      </c>
      <c r="J63" s="229"/>
      <c r="K63" s="230"/>
      <c r="L63" s="229">
        <f t="shared" si="10"/>
        <v>2201</v>
      </c>
      <c r="M63" s="234">
        <f t="shared" si="11"/>
        <v>0.1272149023171285</v>
      </c>
      <c r="N63" s="233">
        <v>13236</v>
      </c>
      <c r="O63" s="230">
        <v>12239</v>
      </c>
      <c r="P63" s="229">
        <v>1</v>
      </c>
      <c r="Q63" s="230">
        <v>1</v>
      </c>
      <c r="R63" s="229">
        <f t="shared" si="12"/>
        <v>25477</v>
      </c>
      <c r="S63" s="232">
        <f t="shared" si="13"/>
        <v>0.0044546385539114075</v>
      </c>
      <c r="T63" s="231">
        <v>10194</v>
      </c>
      <c r="U63" s="230">
        <v>9230</v>
      </c>
      <c r="V63" s="229">
        <v>4</v>
      </c>
      <c r="W63" s="230">
        <v>1</v>
      </c>
      <c r="X63" s="229">
        <f t="shared" si="14"/>
        <v>19429</v>
      </c>
      <c r="Y63" s="228">
        <f t="shared" si="15"/>
        <v>0.31128725101652166</v>
      </c>
    </row>
    <row r="64" spans="1:25" s="220" customFormat="1" ht="19.5" customHeight="1">
      <c r="A64" s="235" t="s">
        <v>323</v>
      </c>
      <c r="B64" s="233">
        <v>1124</v>
      </c>
      <c r="C64" s="230">
        <v>1071</v>
      </c>
      <c r="D64" s="229">
        <v>0</v>
      </c>
      <c r="E64" s="230">
        <v>0</v>
      </c>
      <c r="F64" s="229">
        <f t="shared" si="8"/>
        <v>2195</v>
      </c>
      <c r="G64" s="232">
        <f t="shared" si="9"/>
        <v>0.0034935595950335747</v>
      </c>
      <c r="H64" s="233">
        <v>1018</v>
      </c>
      <c r="I64" s="230">
        <v>908</v>
      </c>
      <c r="J64" s="229">
        <v>2</v>
      </c>
      <c r="K64" s="230"/>
      <c r="L64" s="229">
        <f t="shared" si="10"/>
        <v>1928</v>
      </c>
      <c r="M64" s="234">
        <f t="shared" si="11"/>
        <v>0.1384854771784232</v>
      </c>
      <c r="N64" s="233">
        <v>9371</v>
      </c>
      <c r="O64" s="230">
        <v>9433</v>
      </c>
      <c r="P64" s="229"/>
      <c r="Q64" s="230"/>
      <c r="R64" s="229">
        <f t="shared" si="12"/>
        <v>18804</v>
      </c>
      <c r="S64" s="232">
        <f t="shared" si="13"/>
        <v>0.0032878684055324455</v>
      </c>
      <c r="T64" s="231">
        <v>10234</v>
      </c>
      <c r="U64" s="230">
        <v>9061</v>
      </c>
      <c r="V64" s="229">
        <v>2</v>
      </c>
      <c r="W64" s="230"/>
      <c r="X64" s="229">
        <f t="shared" si="14"/>
        <v>19297</v>
      </c>
      <c r="Y64" s="228">
        <f t="shared" si="15"/>
        <v>-0.0255480126444525</v>
      </c>
    </row>
    <row r="65" spans="1:25" s="220" customFormat="1" ht="19.5" customHeight="1" thickBot="1">
      <c r="A65" s="235" t="s">
        <v>275</v>
      </c>
      <c r="B65" s="233">
        <v>14857</v>
      </c>
      <c r="C65" s="230">
        <v>12851</v>
      </c>
      <c r="D65" s="229">
        <v>416</v>
      </c>
      <c r="E65" s="230">
        <v>429</v>
      </c>
      <c r="F65" s="229">
        <f t="shared" si="8"/>
        <v>28553</v>
      </c>
      <c r="G65" s="232">
        <f t="shared" si="9"/>
        <v>0.04544492351571465</v>
      </c>
      <c r="H65" s="233">
        <v>12121</v>
      </c>
      <c r="I65" s="230">
        <v>9693</v>
      </c>
      <c r="J65" s="229">
        <v>642</v>
      </c>
      <c r="K65" s="230">
        <v>631</v>
      </c>
      <c r="L65" s="229">
        <f t="shared" si="10"/>
        <v>23087</v>
      </c>
      <c r="M65" s="234">
        <f t="shared" si="11"/>
        <v>0.23675661627755873</v>
      </c>
      <c r="N65" s="233">
        <v>132754</v>
      </c>
      <c r="O65" s="230">
        <v>116813</v>
      </c>
      <c r="P65" s="229">
        <v>8535</v>
      </c>
      <c r="Q65" s="230">
        <v>8192</v>
      </c>
      <c r="R65" s="229">
        <f t="shared" si="12"/>
        <v>266294</v>
      </c>
      <c r="S65" s="232">
        <f t="shared" si="13"/>
        <v>0.046561350201172996</v>
      </c>
      <c r="T65" s="231">
        <v>112067</v>
      </c>
      <c r="U65" s="230">
        <v>93672</v>
      </c>
      <c r="V65" s="229">
        <v>11004</v>
      </c>
      <c r="W65" s="230">
        <v>10946</v>
      </c>
      <c r="X65" s="229">
        <f t="shared" si="14"/>
        <v>227689</v>
      </c>
      <c r="Y65" s="228">
        <f t="shared" si="15"/>
        <v>0.1695514495649768</v>
      </c>
    </row>
    <row r="66" spans="1:25" s="236" customFormat="1" ht="19.5" customHeight="1">
      <c r="A66" s="243" t="s">
        <v>57</v>
      </c>
      <c r="B66" s="240">
        <f>SUM(B67:B70)</f>
        <v>6069</v>
      </c>
      <c r="C66" s="239">
        <f>SUM(C67:C70)</f>
        <v>5873</v>
      </c>
      <c r="D66" s="238">
        <f>SUM(D67:D70)</f>
        <v>6</v>
      </c>
      <c r="E66" s="239">
        <f>SUM(E67:E70)</f>
        <v>10</v>
      </c>
      <c r="F66" s="238">
        <f t="shared" si="8"/>
        <v>11958</v>
      </c>
      <c r="G66" s="241">
        <f t="shared" si="9"/>
        <v>0.019032339698137352</v>
      </c>
      <c r="H66" s="240">
        <f>SUM(H67:H70)</f>
        <v>4397</v>
      </c>
      <c r="I66" s="239">
        <f>SUM(I67:I70)</f>
        <v>4430</v>
      </c>
      <c r="J66" s="238">
        <f>SUM(J67:J70)</f>
        <v>41</v>
      </c>
      <c r="K66" s="239">
        <f>SUM(K67:K70)</f>
        <v>91</v>
      </c>
      <c r="L66" s="238">
        <f t="shared" si="10"/>
        <v>8959</v>
      </c>
      <c r="M66" s="242">
        <f t="shared" si="11"/>
        <v>0.33474718160508976</v>
      </c>
      <c r="N66" s="240">
        <f>SUM(N67:N70)</f>
        <v>55621</v>
      </c>
      <c r="O66" s="239">
        <f>SUM(O67:O70)</f>
        <v>53466</v>
      </c>
      <c r="P66" s="238">
        <f>SUM(P67:P70)</f>
        <v>482</v>
      </c>
      <c r="Q66" s="239">
        <f>SUM(Q67:Q70)</f>
        <v>443</v>
      </c>
      <c r="R66" s="238">
        <f t="shared" si="12"/>
        <v>110012</v>
      </c>
      <c r="S66" s="241">
        <f t="shared" si="13"/>
        <v>0.01923553387733649</v>
      </c>
      <c r="T66" s="240">
        <f>SUM(T67:T70)</f>
        <v>48381</v>
      </c>
      <c r="U66" s="239">
        <f>SUM(U67:U70)</f>
        <v>48117</v>
      </c>
      <c r="V66" s="238">
        <f>SUM(V67:V70)</f>
        <v>810</v>
      </c>
      <c r="W66" s="239">
        <f>SUM(W67:W70)</f>
        <v>1023</v>
      </c>
      <c r="X66" s="238">
        <f t="shared" si="14"/>
        <v>98331</v>
      </c>
      <c r="Y66" s="237">
        <f t="shared" si="15"/>
        <v>0.11879264931710254</v>
      </c>
    </row>
    <row r="67" spans="1:25" ht="19.5" customHeight="1">
      <c r="A67" s="235" t="s">
        <v>324</v>
      </c>
      <c r="B67" s="233">
        <v>1450</v>
      </c>
      <c r="C67" s="230">
        <v>1220</v>
      </c>
      <c r="D67" s="229">
        <v>0</v>
      </c>
      <c r="E67" s="230">
        <v>0</v>
      </c>
      <c r="F67" s="229">
        <f t="shared" si="8"/>
        <v>2670</v>
      </c>
      <c r="G67" s="232">
        <f t="shared" si="9"/>
        <v>0.004249569074596649</v>
      </c>
      <c r="H67" s="233">
        <v>750</v>
      </c>
      <c r="I67" s="230">
        <v>416</v>
      </c>
      <c r="J67" s="229"/>
      <c r="K67" s="230"/>
      <c r="L67" s="229">
        <f t="shared" si="10"/>
        <v>1166</v>
      </c>
      <c r="M67" s="234">
        <f t="shared" si="11"/>
        <v>1.2898799313893652</v>
      </c>
      <c r="N67" s="233">
        <v>11649</v>
      </c>
      <c r="O67" s="230">
        <v>10648</v>
      </c>
      <c r="P67" s="229">
        <v>0</v>
      </c>
      <c r="Q67" s="230">
        <v>1</v>
      </c>
      <c r="R67" s="229">
        <f t="shared" si="12"/>
        <v>22298</v>
      </c>
      <c r="S67" s="232">
        <f t="shared" si="13"/>
        <v>0.0038987922626336135</v>
      </c>
      <c r="T67" s="231">
        <v>8709</v>
      </c>
      <c r="U67" s="230">
        <v>8007</v>
      </c>
      <c r="V67" s="229">
        <v>0</v>
      </c>
      <c r="W67" s="230">
        <v>0</v>
      </c>
      <c r="X67" s="229">
        <f t="shared" si="14"/>
        <v>16716</v>
      </c>
      <c r="Y67" s="228">
        <f t="shared" si="15"/>
        <v>0.33393156257477874</v>
      </c>
    </row>
    <row r="68" spans="1:25" ht="19.5" customHeight="1">
      <c r="A68" s="235" t="s">
        <v>325</v>
      </c>
      <c r="B68" s="233">
        <v>1091</v>
      </c>
      <c r="C68" s="230">
        <v>1128</v>
      </c>
      <c r="D68" s="229">
        <v>0</v>
      </c>
      <c r="E68" s="230">
        <v>6</v>
      </c>
      <c r="F68" s="229">
        <f t="shared" si="8"/>
        <v>2225</v>
      </c>
      <c r="G68" s="232">
        <f t="shared" si="9"/>
        <v>0.003541307562163874</v>
      </c>
      <c r="H68" s="233">
        <v>982</v>
      </c>
      <c r="I68" s="230">
        <v>998</v>
      </c>
      <c r="J68" s="229">
        <v>40</v>
      </c>
      <c r="K68" s="230">
        <v>38</v>
      </c>
      <c r="L68" s="229">
        <f t="shared" si="10"/>
        <v>2058</v>
      </c>
      <c r="M68" s="234">
        <f t="shared" si="11"/>
        <v>0.08114674441205061</v>
      </c>
      <c r="N68" s="233">
        <v>10230</v>
      </c>
      <c r="O68" s="230">
        <v>10604</v>
      </c>
      <c r="P68" s="229">
        <v>106</v>
      </c>
      <c r="Q68" s="230">
        <v>94</v>
      </c>
      <c r="R68" s="229">
        <f t="shared" si="12"/>
        <v>21034</v>
      </c>
      <c r="S68" s="232">
        <f t="shared" si="13"/>
        <v>0.003677782601678869</v>
      </c>
      <c r="T68" s="231">
        <v>10123</v>
      </c>
      <c r="U68" s="230">
        <v>10923</v>
      </c>
      <c r="V68" s="229">
        <v>394</v>
      </c>
      <c r="W68" s="230">
        <v>450</v>
      </c>
      <c r="X68" s="229">
        <f t="shared" si="14"/>
        <v>21890</v>
      </c>
      <c r="Y68" s="228">
        <f t="shared" si="15"/>
        <v>-0.03910461397898579</v>
      </c>
    </row>
    <row r="69" spans="1:25" ht="19.5" customHeight="1">
      <c r="A69" s="235" t="s">
        <v>326</v>
      </c>
      <c r="B69" s="233">
        <v>1018</v>
      </c>
      <c r="C69" s="230">
        <v>1033</v>
      </c>
      <c r="D69" s="229">
        <v>0</v>
      </c>
      <c r="E69" s="230">
        <v>0</v>
      </c>
      <c r="F69" s="229">
        <f t="shared" si="8"/>
        <v>2051</v>
      </c>
      <c r="G69" s="232">
        <f t="shared" si="9"/>
        <v>0.0032643693528081373</v>
      </c>
      <c r="H69" s="233">
        <v>846</v>
      </c>
      <c r="I69" s="230">
        <v>988</v>
      </c>
      <c r="J69" s="229"/>
      <c r="K69" s="230">
        <v>2</v>
      </c>
      <c r="L69" s="229">
        <f t="shared" si="10"/>
        <v>1836</v>
      </c>
      <c r="M69" s="234">
        <f t="shared" si="11"/>
        <v>0.11710239651416132</v>
      </c>
      <c r="N69" s="233">
        <v>9058</v>
      </c>
      <c r="O69" s="230">
        <v>9250</v>
      </c>
      <c r="P69" s="229">
        <v>154</v>
      </c>
      <c r="Q69" s="230">
        <v>149</v>
      </c>
      <c r="R69" s="229">
        <f t="shared" si="12"/>
        <v>18611</v>
      </c>
      <c r="S69" s="232">
        <f t="shared" si="13"/>
        <v>0.003254122468377172</v>
      </c>
      <c r="T69" s="231">
        <v>8107</v>
      </c>
      <c r="U69" s="230">
        <v>8908</v>
      </c>
      <c r="V69" s="229">
        <v>97</v>
      </c>
      <c r="W69" s="230">
        <v>155</v>
      </c>
      <c r="X69" s="229">
        <f t="shared" si="14"/>
        <v>17267</v>
      </c>
      <c r="Y69" s="228">
        <f t="shared" si="15"/>
        <v>0.07783633520588396</v>
      </c>
    </row>
    <row r="70" spans="1:25" ht="19.5" customHeight="1" thickBot="1">
      <c r="A70" s="235" t="s">
        <v>275</v>
      </c>
      <c r="B70" s="233">
        <v>2510</v>
      </c>
      <c r="C70" s="230">
        <v>2492</v>
      </c>
      <c r="D70" s="229">
        <v>6</v>
      </c>
      <c r="E70" s="230">
        <v>4</v>
      </c>
      <c r="F70" s="229">
        <f>SUM(B70:E70)</f>
        <v>5012</v>
      </c>
      <c r="G70" s="232">
        <f>F70/$F$9</f>
        <v>0.007977093708568691</v>
      </c>
      <c r="H70" s="233">
        <v>1819</v>
      </c>
      <c r="I70" s="230">
        <v>2028</v>
      </c>
      <c r="J70" s="229">
        <v>1</v>
      </c>
      <c r="K70" s="230">
        <v>51</v>
      </c>
      <c r="L70" s="229">
        <f>SUM(H70:K70)</f>
        <v>3899</v>
      </c>
      <c r="M70" s="234">
        <f>IF(ISERROR(F70/L70-1),"         /0",(F70/L70-1))</f>
        <v>0.2854578096947935</v>
      </c>
      <c r="N70" s="233">
        <v>24684</v>
      </c>
      <c r="O70" s="230">
        <v>22964</v>
      </c>
      <c r="P70" s="229">
        <v>222</v>
      </c>
      <c r="Q70" s="230">
        <v>199</v>
      </c>
      <c r="R70" s="229">
        <f>SUM(N70:Q70)</f>
        <v>48069</v>
      </c>
      <c r="S70" s="232">
        <f>R70/$R$9</f>
        <v>0.008404836544646837</v>
      </c>
      <c r="T70" s="231">
        <v>21442</v>
      </c>
      <c r="U70" s="230">
        <v>20279</v>
      </c>
      <c r="V70" s="229">
        <v>319</v>
      </c>
      <c r="W70" s="230">
        <v>418</v>
      </c>
      <c r="X70" s="229">
        <f t="shared" si="14"/>
        <v>42458</v>
      </c>
      <c r="Y70" s="228">
        <f>IF(ISERROR(R70/X70-1),"         /0",(R70/X70-1))</f>
        <v>0.13215412878609456</v>
      </c>
    </row>
    <row r="71" spans="1:25" s="220" customFormat="1" ht="19.5" customHeight="1" thickBot="1">
      <c r="A71" s="227" t="s">
        <v>56</v>
      </c>
      <c r="B71" s="224">
        <v>1163</v>
      </c>
      <c r="C71" s="223">
        <v>299</v>
      </c>
      <c r="D71" s="222">
        <v>0</v>
      </c>
      <c r="E71" s="223">
        <v>5</v>
      </c>
      <c r="F71" s="222">
        <f>SUM(B71:E71)</f>
        <v>1467</v>
      </c>
      <c r="G71" s="225">
        <f>F71/$F$9</f>
        <v>0.002334875592671642</v>
      </c>
      <c r="H71" s="224">
        <v>1053</v>
      </c>
      <c r="I71" s="223">
        <v>263</v>
      </c>
      <c r="J71" s="222"/>
      <c r="K71" s="223"/>
      <c r="L71" s="222">
        <f>SUM(H71:K71)</f>
        <v>1316</v>
      </c>
      <c r="M71" s="226">
        <f>IF(ISERROR(F71/L71-1),"         /0",(F71/L71-1))</f>
        <v>0.11474164133738607</v>
      </c>
      <c r="N71" s="224">
        <v>9389</v>
      </c>
      <c r="O71" s="223">
        <v>1218</v>
      </c>
      <c r="P71" s="222">
        <v>5073</v>
      </c>
      <c r="Q71" s="223">
        <v>4312</v>
      </c>
      <c r="R71" s="222">
        <f>SUM(N71:Q71)</f>
        <v>19992</v>
      </c>
      <c r="S71" s="225">
        <f>R71/$R$9</f>
        <v>0.003495589510923455</v>
      </c>
      <c r="T71" s="224">
        <v>9061</v>
      </c>
      <c r="U71" s="223">
        <v>2216</v>
      </c>
      <c r="V71" s="222">
        <v>1856</v>
      </c>
      <c r="W71" s="223">
        <v>1872</v>
      </c>
      <c r="X71" s="222">
        <f>SUM(T71:W71)</f>
        <v>15005</v>
      </c>
      <c r="Y71" s="221">
        <f>IF(ISERROR(R71/X71-1),"         /0",(R71/X71-1))</f>
        <v>0.33235588137287575</v>
      </c>
    </row>
    <row r="72" ht="15" thickTop="1">
      <c r="A72" s="94" t="s">
        <v>43</v>
      </c>
    </row>
    <row r="73" ht="14.25">
      <c r="A73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2:Y65536 M72:M65536 Y3 M3 M5:M8 Y5:Y8">
    <cfRule type="cellIs" priority="1" dxfId="91" operator="lessThan" stopIfTrue="1">
      <formula>0</formula>
    </cfRule>
  </conditionalFormatting>
  <conditionalFormatting sqref="Y9:Y71 M9:M71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Q35" sqref="Q35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9.7109375" style="128" bestFit="1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0" t="s">
        <v>28</v>
      </c>
      <c r="Y1" s="571"/>
    </row>
    <row r="2" ht="5.25" customHeight="1" thickBot="1"/>
    <row r="3" spans="1:25" ht="24.75" customHeight="1" thickTop="1">
      <c r="A3" s="631" t="s">
        <v>66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3"/>
    </row>
    <row r="4" spans="1:25" ht="21" customHeight="1" thickBot="1">
      <c r="A4" s="642" t="s">
        <v>65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4"/>
    </row>
    <row r="5" spans="1:25" s="270" customFormat="1" ht="17.25" customHeight="1" thickBot="1" thickTop="1">
      <c r="A5" s="575" t="s">
        <v>64</v>
      </c>
      <c r="B5" s="648" t="s">
        <v>36</v>
      </c>
      <c r="C5" s="649"/>
      <c r="D5" s="649"/>
      <c r="E5" s="649"/>
      <c r="F5" s="649"/>
      <c r="G5" s="649"/>
      <c r="H5" s="649"/>
      <c r="I5" s="649"/>
      <c r="J5" s="650"/>
      <c r="K5" s="650"/>
      <c r="L5" s="650"/>
      <c r="M5" s="651"/>
      <c r="N5" s="648" t="s">
        <v>35</v>
      </c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52"/>
    </row>
    <row r="6" spans="1:25" s="168" customFormat="1" ht="26.25" customHeight="1">
      <c r="A6" s="576"/>
      <c r="B6" s="637" t="s">
        <v>164</v>
      </c>
      <c r="C6" s="638"/>
      <c r="D6" s="638"/>
      <c r="E6" s="638"/>
      <c r="F6" s="638"/>
      <c r="G6" s="634" t="s">
        <v>34</v>
      </c>
      <c r="H6" s="637" t="s">
        <v>165</v>
      </c>
      <c r="I6" s="638"/>
      <c r="J6" s="638"/>
      <c r="K6" s="638"/>
      <c r="L6" s="638"/>
      <c r="M6" s="645" t="s">
        <v>33</v>
      </c>
      <c r="N6" s="637" t="s">
        <v>166</v>
      </c>
      <c r="O6" s="638"/>
      <c r="P6" s="638"/>
      <c r="Q6" s="638"/>
      <c r="R6" s="638"/>
      <c r="S6" s="634" t="s">
        <v>34</v>
      </c>
      <c r="T6" s="637" t="s">
        <v>167</v>
      </c>
      <c r="U6" s="638"/>
      <c r="V6" s="638"/>
      <c r="W6" s="638"/>
      <c r="X6" s="638"/>
      <c r="Y6" s="639" t="s">
        <v>33</v>
      </c>
    </row>
    <row r="7" spans="1:25" s="168" customFormat="1" ht="26.25" customHeight="1">
      <c r="A7" s="577"/>
      <c r="B7" s="626" t="s">
        <v>22</v>
      </c>
      <c r="C7" s="627"/>
      <c r="D7" s="628" t="s">
        <v>21</v>
      </c>
      <c r="E7" s="627"/>
      <c r="F7" s="629" t="s">
        <v>17</v>
      </c>
      <c r="G7" s="635"/>
      <c r="H7" s="626" t="s">
        <v>22</v>
      </c>
      <c r="I7" s="627"/>
      <c r="J7" s="628" t="s">
        <v>21</v>
      </c>
      <c r="K7" s="627"/>
      <c r="L7" s="629" t="s">
        <v>17</v>
      </c>
      <c r="M7" s="646"/>
      <c r="N7" s="626" t="s">
        <v>22</v>
      </c>
      <c r="O7" s="627"/>
      <c r="P7" s="628" t="s">
        <v>21</v>
      </c>
      <c r="Q7" s="627"/>
      <c r="R7" s="629" t="s">
        <v>17</v>
      </c>
      <c r="S7" s="635"/>
      <c r="T7" s="626" t="s">
        <v>22</v>
      </c>
      <c r="U7" s="627"/>
      <c r="V7" s="628" t="s">
        <v>21</v>
      </c>
      <c r="W7" s="627"/>
      <c r="X7" s="629" t="s">
        <v>17</v>
      </c>
      <c r="Y7" s="640"/>
    </row>
    <row r="8" spans="1:25" s="266" customFormat="1" ht="28.5" thickBot="1">
      <c r="A8" s="578"/>
      <c r="B8" s="269" t="s">
        <v>19</v>
      </c>
      <c r="C8" s="267" t="s">
        <v>18</v>
      </c>
      <c r="D8" s="268" t="s">
        <v>19</v>
      </c>
      <c r="E8" s="267" t="s">
        <v>18</v>
      </c>
      <c r="F8" s="630"/>
      <c r="G8" s="636"/>
      <c r="H8" s="269" t="s">
        <v>19</v>
      </c>
      <c r="I8" s="267" t="s">
        <v>18</v>
      </c>
      <c r="J8" s="268" t="s">
        <v>19</v>
      </c>
      <c r="K8" s="267" t="s">
        <v>18</v>
      </c>
      <c r="L8" s="630"/>
      <c r="M8" s="647"/>
      <c r="N8" s="269" t="s">
        <v>19</v>
      </c>
      <c r="O8" s="267" t="s">
        <v>18</v>
      </c>
      <c r="P8" s="268" t="s">
        <v>19</v>
      </c>
      <c r="Q8" s="267" t="s">
        <v>18</v>
      </c>
      <c r="R8" s="630"/>
      <c r="S8" s="636"/>
      <c r="T8" s="269" t="s">
        <v>19</v>
      </c>
      <c r="U8" s="267" t="s">
        <v>18</v>
      </c>
      <c r="V8" s="268" t="s">
        <v>19</v>
      </c>
      <c r="W8" s="267" t="s">
        <v>18</v>
      </c>
      <c r="X8" s="630"/>
      <c r="Y8" s="641"/>
    </row>
    <row r="9" spans="1:25" s="157" customFormat="1" ht="18" customHeight="1" thickBot="1" thickTop="1">
      <c r="A9" s="308" t="s">
        <v>24</v>
      </c>
      <c r="B9" s="305">
        <f>B10+B14+B25+B31+B40+B44</f>
        <v>325831</v>
      </c>
      <c r="C9" s="304">
        <f>C10+C14+C25+C31+C40+C44</f>
        <v>299764</v>
      </c>
      <c r="D9" s="303">
        <f>D10+D14+D25+D31+D40+D44</f>
        <v>1457</v>
      </c>
      <c r="E9" s="302">
        <f>E10+E14+E25+E31+E40+E44</f>
        <v>1247</v>
      </c>
      <c r="F9" s="301">
        <f aca="true" t="shared" si="0" ref="F9:F44">SUM(B9:E9)</f>
        <v>628299</v>
      </c>
      <c r="G9" s="306">
        <f aca="true" t="shared" si="1" ref="G9:G44">F9/$F$9</f>
        <v>1</v>
      </c>
      <c r="H9" s="305">
        <f>H10+H14+H25+H31+H40+H44</f>
        <v>288883</v>
      </c>
      <c r="I9" s="304">
        <f>I10+I14+I25+I31+I40+I44</f>
        <v>260029</v>
      </c>
      <c r="J9" s="303">
        <f>J10+J14+J25+J31+J40+J44</f>
        <v>1037</v>
      </c>
      <c r="K9" s="302">
        <f>K10+K14+K25+K31+K40+K44</f>
        <v>920</v>
      </c>
      <c r="L9" s="301">
        <f aca="true" t="shared" si="2" ref="L9:L44">SUM(H9:K9)</f>
        <v>550869</v>
      </c>
      <c r="M9" s="307">
        <f aca="true" t="shared" si="3" ref="M9:M44">IF(ISERROR(F9/L9-1),"         /0",(F9/L9-1))</f>
        <v>0.14055973380241027</v>
      </c>
      <c r="N9" s="305">
        <f>N10+N14+N25+N31+N40+N44</f>
        <v>2895866</v>
      </c>
      <c r="O9" s="304">
        <f>O10+O14+O25+O31+O40+O44</f>
        <v>2782440</v>
      </c>
      <c r="P9" s="303">
        <f>P10+P14+P25+P31+P40+P44</f>
        <v>21485</v>
      </c>
      <c r="Q9" s="302">
        <f>Q10+Q14+Q25+Q31+Q40+Q44</f>
        <v>19416</v>
      </c>
      <c r="R9" s="301">
        <f aca="true" t="shared" si="4" ref="R9:R44">SUM(N9:Q9)</f>
        <v>5719207</v>
      </c>
      <c r="S9" s="306">
        <f aca="true" t="shared" si="5" ref="S9:S44">R9/$R$9</f>
        <v>1</v>
      </c>
      <c r="T9" s="305">
        <f>T10+T14+T25+T31+T40+T44</f>
        <v>2630922</v>
      </c>
      <c r="U9" s="304">
        <f>U10+U14+U25+U31+U40+U44</f>
        <v>2485805</v>
      </c>
      <c r="V9" s="303">
        <f>V10+V14+V25+V31+V40+V44</f>
        <v>23462</v>
      </c>
      <c r="W9" s="302">
        <f>W10+W14+W25+W31+W40+W44</f>
        <v>22480</v>
      </c>
      <c r="X9" s="301">
        <f aca="true" t="shared" si="6" ref="X9:X44">SUM(T9:W9)</f>
        <v>5162669</v>
      </c>
      <c r="Y9" s="300">
        <f>IF(ISERROR(R9/X9-1),"         /0",(R9/X9-1))</f>
        <v>0.10780044198068861</v>
      </c>
    </row>
    <row r="10" spans="1:25" s="283" customFormat="1" ht="19.5" customHeight="1">
      <c r="A10" s="292" t="s">
        <v>61</v>
      </c>
      <c r="B10" s="289">
        <f>SUM(B11:B13)</f>
        <v>99792</v>
      </c>
      <c r="C10" s="288">
        <f>SUM(C11:C13)</f>
        <v>90270</v>
      </c>
      <c r="D10" s="287">
        <f>SUM(D11:D13)</f>
        <v>28</v>
      </c>
      <c r="E10" s="286">
        <f>SUM(E11:E13)</f>
        <v>21</v>
      </c>
      <c r="F10" s="285">
        <f t="shared" si="0"/>
        <v>190111</v>
      </c>
      <c r="G10" s="290">
        <f t="shared" si="1"/>
        <v>0.3025804593036118</v>
      </c>
      <c r="H10" s="289">
        <f>SUM(H11:H13)</f>
        <v>86219</v>
      </c>
      <c r="I10" s="288">
        <f>SUM(I11:I13)</f>
        <v>78711</v>
      </c>
      <c r="J10" s="287">
        <f>SUM(J11:J13)</f>
        <v>44</v>
      </c>
      <c r="K10" s="286">
        <f>SUM(K11:K13)</f>
        <v>34</v>
      </c>
      <c r="L10" s="285">
        <f t="shared" si="2"/>
        <v>165008</v>
      </c>
      <c r="M10" s="291">
        <f t="shared" si="3"/>
        <v>0.15213201784155927</v>
      </c>
      <c r="N10" s="289">
        <f>SUM(N11:N13)</f>
        <v>906691</v>
      </c>
      <c r="O10" s="288">
        <f>SUM(O11:O13)</f>
        <v>891846</v>
      </c>
      <c r="P10" s="287">
        <f>SUM(P11:P13)</f>
        <v>2196</v>
      </c>
      <c r="Q10" s="286">
        <f>SUM(Q11:Q13)</f>
        <v>1606</v>
      </c>
      <c r="R10" s="285">
        <f t="shared" si="4"/>
        <v>1802339</v>
      </c>
      <c r="S10" s="290">
        <f t="shared" si="5"/>
        <v>0.31513792034455124</v>
      </c>
      <c r="T10" s="289">
        <f>SUM(T11:T13)</f>
        <v>870212</v>
      </c>
      <c r="U10" s="288">
        <f>SUM(U11:U13)</f>
        <v>848423</v>
      </c>
      <c r="V10" s="287">
        <f>SUM(V11:V13)</f>
        <v>1072</v>
      </c>
      <c r="W10" s="286">
        <f>SUM(W11:W13)</f>
        <v>888</v>
      </c>
      <c r="X10" s="285">
        <f t="shared" si="6"/>
        <v>1720595</v>
      </c>
      <c r="Y10" s="390">
        <f aca="true" t="shared" si="7" ref="Y10:Y44">IF(ISERROR(R10/X10-1),"         /0",IF(R10/X10&gt;5,"  *  ",(R10/X10-1)))</f>
        <v>0.04750914654523575</v>
      </c>
    </row>
    <row r="11" spans="1:25" ht="19.5" customHeight="1">
      <c r="A11" s="235" t="s">
        <v>327</v>
      </c>
      <c r="B11" s="233">
        <v>95429</v>
      </c>
      <c r="C11" s="230">
        <v>87357</v>
      </c>
      <c r="D11" s="229">
        <v>28</v>
      </c>
      <c r="E11" s="281">
        <v>21</v>
      </c>
      <c r="F11" s="280">
        <f t="shared" si="0"/>
        <v>182835</v>
      </c>
      <c r="G11" s="232">
        <f t="shared" si="1"/>
        <v>0.29099998567560986</v>
      </c>
      <c r="H11" s="233">
        <v>82935</v>
      </c>
      <c r="I11" s="230">
        <v>76431</v>
      </c>
      <c r="J11" s="229">
        <v>44</v>
      </c>
      <c r="K11" s="281">
        <v>34</v>
      </c>
      <c r="L11" s="280">
        <f t="shared" si="2"/>
        <v>159444</v>
      </c>
      <c r="M11" s="282">
        <f t="shared" si="3"/>
        <v>0.14670354481824344</v>
      </c>
      <c r="N11" s="233">
        <v>867365</v>
      </c>
      <c r="O11" s="230">
        <v>863430</v>
      </c>
      <c r="P11" s="229">
        <v>2194</v>
      </c>
      <c r="Q11" s="281">
        <v>1606</v>
      </c>
      <c r="R11" s="280">
        <f t="shared" si="4"/>
        <v>1734595</v>
      </c>
      <c r="S11" s="232">
        <f t="shared" si="5"/>
        <v>0.30329292155363496</v>
      </c>
      <c r="T11" s="231">
        <v>837286</v>
      </c>
      <c r="U11" s="230">
        <v>824998</v>
      </c>
      <c r="V11" s="229">
        <v>1072</v>
      </c>
      <c r="W11" s="281">
        <v>888</v>
      </c>
      <c r="X11" s="280">
        <f t="shared" si="6"/>
        <v>1664244</v>
      </c>
      <c r="Y11" s="228">
        <f t="shared" si="7"/>
        <v>0.04227204664700612</v>
      </c>
    </row>
    <row r="12" spans="1:25" ht="19.5" customHeight="1">
      <c r="A12" s="235" t="s">
        <v>328</v>
      </c>
      <c r="B12" s="233">
        <v>4169</v>
      </c>
      <c r="C12" s="230">
        <v>2867</v>
      </c>
      <c r="D12" s="229">
        <v>0</v>
      </c>
      <c r="E12" s="281">
        <v>0</v>
      </c>
      <c r="F12" s="280">
        <f t="shared" si="0"/>
        <v>7036</v>
      </c>
      <c r="G12" s="232">
        <f t="shared" si="1"/>
        <v>0.011198489890959559</v>
      </c>
      <c r="H12" s="233">
        <v>3240</v>
      </c>
      <c r="I12" s="230">
        <v>2274</v>
      </c>
      <c r="J12" s="229"/>
      <c r="K12" s="281"/>
      <c r="L12" s="280">
        <f t="shared" si="2"/>
        <v>5514</v>
      </c>
      <c r="M12" s="282">
        <f t="shared" si="3"/>
        <v>0.2760246644903881</v>
      </c>
      <c r="N12" s="233">
        <v>38241</v>
      </c>
      <c r="O12" s="230">
        <v>27976</v>
      </c>
      <c r="P12" s="229"/>
      <c r="Q12" s="281"/>
      <c r="R12" s="280">
        <f t="shared" si="4"/>
        <v>66217</v>
      </c>
      <c r="S12" s="232">
        <f t="shared" si="5"/>
        <v>0.011578003733734415</v>
      </c>
      <c r="T12" s="231">
        <v>30959</v>
      </c>
      <c r="U12" s="230">
        <v>22234</v>
      </c>
      <c r="V12" s="229"/>
      <c r="W12" s="281"/>
      <c r="X12" s="280">
        <f t="shared" si="6"/>
        <v>53193</v>
      </c>
      <c r="Y12" s="228">
        <f t="shared" si="7"/>
        <v>0.24484424642340152</v>
      </c>
    </row>
    <row r="13" spans="1:25" ht="19.5" customHeight="1" thickBot="1">
      <c r="A13" s="258" t="s">
        <v>329</v>
      </c>
      <c r="B13" s="255">
        <v>194</v>
      </c>
      <c r="C13" s="254">
        <v>46</v>
      </c>
      <c r="D13" s="253">
        <v>0</v>
      </c>
      <c r="E13" s="297">
        <v>0</v>
      </c>
      <c r="F13" s="296">
        <f t="shared" si="0"/>
        <v>240</v>
      </c>
      <c r="G13" s="256">
        <f t="shared" si="1"/>
        <v>0.0003819837370423954</v>
      </c>
      <c r="H13" s="255">
        <v>44</v>
      </c>
      <c r="I13" s="254">
        <v>6</v>
      </c>
      <c r="J13" s="253"/>
      <c r="K13" s="297"/>
      <c r="L13" s="296">
        <f t="shared" si="2"/>
        <v>50</v>
      </c>
      <c r="M13" s="299">
        <f t="shared" si="3"/>
        <v>3.8</v>
      </c>
      <c r="N13" s="255">
        <v>1085</v>
      </c>
      <c r="O13" s="254">
        <v>440</v>
      </c>
      <c r="P13" s="253">
        <v>2</v>
      </c>
      <c r="Q13" s="297">
        <v>0</v>
      </c>
      <c r="R13" s="296">
        <f t="shared" si="4"/>
        <v>1527</v>
      </c>
      <c r="S13" s="256">
        <f t="shared" si="5"/>
        <v>0.00026699505718187855</v>
      </c>
      <c r="T13" s="298">
        <v>1967</v>
      </c>
      <c r="U13" s="254">
        <v>1191</v>
      </c>
      <c r="V13" s="253"/>
      <c r="W13" s="297"/>
      <c r="X13" s="296">
        <f t="shared" si="6"/>
        <v>3158</v>
      </c>
      <c r="Y13" s="252">
        <f t="shared" si="7"/>
        <v>-0.5164661177960734</v>
      </c>
    </row>
    <row r="14" spans="1:25" s="283" customFormat="1" ht="19.5" customHeight="1">
      <c r="A14" s="292" t="s">
        <v>60</v>
      </c>
      <c r="B14" s="289">
        <f>SUM(B15:B24)</f>
        <v>92956</v>
      </c>
      <c r="C14" s="288">
        <f>SUM(C15:C24)</f>
        <v>88597</v>
      </c>
      <c r="D14" s="287">
        <f>SUM(D15:D24)</f>
        <v>148</v>
      </c>
      <c r="E14" s="286">
        <f>SUM(E15:E24)</f>
        <v>23</v>
      </c>
      <c r="F14" s="285">
        <f t="shared" si="0"/>
        <v>181724</v>
      </c>
      <c r="G14" s="290">
        <f t="shared" si="1"/>
        <v>0.28923171929288444</v>
      </c>
      <c r="H14" s="289">
        <f>SUM(H15:H24)</f>
        <v>83221</v>
      </c>
      <c r="I14" s="288">
        <f>SUM(I15:I24)</f>
        <v>79101</v>
      </c>
      <c r="J14" s="287">
        <f>SUM(J15:J24)</f>
        <v>234</v>
      </c>
      <c r="K14" s="286">
        <f>SUM(K15:K24)</f>
        <v>162</v>
      </c>
      <c r="L14" s="285">
        <f t="shared" si="2"/>
        <v>162718</v>
      </c>
      <c r="M14" s="291">
        <f t="shared" si="3"/>
        <v>0.11680330387541638</v>
      </c>
      <c r="N14" s="289">
        <f>SUM(N15:N24)</f>
        <v>801037</v>
      </c>
      <c r="O14" s="288">
        <f>SUM(O15:O24)</f>
        <v>781073</v>
      </c>
      <c r="P14" s="287">
        <f>SUM(P15:P24)</f>
        <v>2457</v>
      </c>
      <c r="Q14" s="286">
        <f>SUM(Q15:Q24)</f>
        <v>2194</v>
      </c>
      <c r="R14" s="285">
        <f t="shared" si="4"/>
        <v>1586761</v>
      </c>
      <c r="S14" s="290">
        <f t="shared" si="5"/>
        <v>0.27744423309035676</v>
      </c>
      <c r="T14" s="289">
        <f>SUM(T15:T24)</f>
        <v>717536</v>
      </c>
      <c r="U14" s="288">
        <f>SUM(U15:U24)</f>
        <v>707018</v>
      </c>
      <c r="V14" s="287">
        <f>SUM(V15:V24)</f>
        <v>7623</v>
      </c>
      <c r="W14" s="286">
        <f>SUM(W15:W24)</f>
        <v>7130</v>
      </c>
      <c r="X14" s="285">
        <f t="shared" si="6"/>
        <v>1439307</v>
      </c>
      <c r="Y14" s="284">
        <f t="shared" si="7"/>
        <v>0.10244791416980537</v>
      </c>
    </row>
    <row r="15" spans="1:25" ht="19.5" customHeight="1">
      <c r="A15" s="250" t="s">
        <v>330</v>
      </c>
      <c r="B15" s="247">
        <v>25016</v>
      </c>
      <c r="C15" s="245">
        <v>24422</v>
      </c>
      <c r="D15" s="246">
        <v>1</v>
      </c>
      <c r="E15" s="293">
        <v>0</v>
      </c>
      <c r="F15" s="294">
        <f t="shared" si="0"/>
        <v>49439</v>
      </c>
      <c r="G15" s="248">
        <f t="shared" si="1"/>
        <v>0.07868705823182912</v>
      </c>
      <c r="H15" s="247">
        <v>22551</v>
      </c>
      <c r="I15" s="245">
        <v>22984</v>
      </c>
      <c r="J15" s="246">
        <v>220</v>
      </c>
      <c r="K15" s="293">
        <v>152</v>
      </c>
      <c r="L15" s="294">
        <f t="shared" si="2"/>
        <v>45907</v>
      </c>
      <c r="M15" s="295">
        <f t="shared" si="3"/>
        <v>0.0769381575794541</v>
      </c>
      <c r="N15" s="247">
        <v>219767</v>
      </c>
      <c r="O15" s="245">
        <v>214219</v>
      </c>
      <c r="P15" s="246">
        <v>1060</v>
      </c>
      <c r="Q15" s="293">
        <v>1250</v>
      </c>
      <c r="R15" s="294">
        <f t="shared" si="4"/>
        <v>436296</v>
      </c>
      <c r="S15" s="248">
        <f t="shared" si="5"/>
        <v>0.07628610050309423</v>
      </c>
      <c r="T15" s="251">
        <v>194481</v>
      </c>
      <c r="U15" s="245">
        <v>189934</v>
      </c>
      <c r="V15" s="246">
        <v>7070</v>
      </c>
      <c r="W15" s="293">
        <v>6815</v>
      </c>
      <c r="X15" s="294">
        <f t="shared" si="6"/>
        <v>398300</v>
      </c>
      <c r="Y15" s="244">
        <f t="shared" si="7"/>
        <v>0.09539543057996491</v>
      </c>
    </row>
    <row r="16" spans="1:25" ht="19.5" customHeight="1">
      <c r="A16" s="250" t="s">
        <v>331</v>
      </c>
      <c r="B16" s="247">
        <v>19168</v>
      </c>
      <c r="C16" s="245">
        <v>17604</v>
      </c>
      <c r="D16" s="246">
        <v>141</v>
      </c>
      <c r="E16" s="293">
        <v>6</v>
      </c>
      <c r="F16" s="294">
        <f t="shared" si="0"/>
        <v>36919</v>
      </c>
      <c r="G16" s="248">
        <f t="shared" si="1"/>
        <v>0.058760239949450815</v>
      </c>
      <c r="H16" s="247">
        <v>16517</v>
      </c>
      <c r="I16" s="245">
        <v>16583</v>
      </c>
      <c r="J16" s="246">
        <v>11</v>
      </c>
      <c r="K16" s="293">
        <v>10</v>
      </c>
      <c r="L16" s="294">
        <f t="shared" si="2"/>
        <v>33121</v>
      </c>
      <c r="M16" s="295">
        <f t="shared" si="3"/>
        <v>0.1146704507714138</v>
      </c>
      <c r="N16" s="247">
        <v>182201</v>
      </c>
      <c r="O16" s="245">
        <v>173287</v>
      </c>
      <c r="P16" s="246">
        <v>644</v>
      </c>
      <c r="Q16" s="293">
        <v>451</v>
      </c>
      <c r="R16" s="294">
        <f t="shared" si="4"/>
        <v>356583</v>
      </c>
      <c r="S16" s="248">
        <f t="shared" si="5"/>
        <v>0.06234832906030504</v>
      </c>
      <c r="T16" s="251">
        <v>156580</v>
      </c>
      <c r="U16" s="245">
        <v>158973</v>
      </c>
      <c r="V16" s="246">
        <v>112</v>
      </c>
      <c r="W16" s="293">
        <v>46</v>
      </c>
      <c r="X16" s="294">
        <f t="shared" si="6"/>
        <v>315711</v>
      </c>
      <c r="Y16" s="244">
        <f t="shared" si="7"/>
        <v>0.12946017085245676</v>
      </c>
    </row>
    <row r="17" spans="1:25" ht="19.5" customHeight="1">
      <c r="A17" s="250" t="s">
        <v>332</v>
      </c>
      <c r="B17" s="247">
        <v>16856</v>
      </c>
      <c r="C17" s="245">
        <v>14411</v>
      </c>
      <c r="D17" s="246">
        <v>4</v>
      </c>
      <c r="E17" s="293">
        <v>12</v>
      </c>
      <c r="F17" s="294">
        <f t="shared" si="0"/>
        <v>31283</v>
      </c>
      <c r="G17" s="248">
        <f t="shared" si="1"/>
        <v>0.0497899885245719</v>
      </c>
      <c r="H17" s="247">
        <v>17770</v>
      </c>
      <c r="I17" s="245">
        <v>14241</v>
      </c>
      <c r="J17" s="246">
        <v>1</v>
      </c>
      <c r="K17" s="293">
        <v>0</v>
      </c>
      <c r="L17" s="294">
        <f t="shared" si="2"/>
        <v>32012</v>
      </c>
      <c r="M17" s="295">
        <f t="shared" si="3"/>
        <v>-0.02277271023366234</v>
      </c>
      <c r="N17" s="247">
        <v>144563</v>
      </c>
      <c r="O17" s="245">
        <v>142772</v>
      </c>
      <c r="P17" s="246">
        <v>480</v>
      </c>
      <c r="Q17" s="293">
        <v>461</v>
      </c>
      <c r="R17" s="294">
        <f t="shared" si="4"/>
        <v>288276</v>
      </c>
      <c r="S17" s="248">
        <f t="shared" si="5"/>
        <v>0.05040489004856792</v>
      </c>
      <c r="T17" s="251">
        <v>113181</v>
      </c>
      <c r="U17" s="245">
        <v>115620</v>
      </c>
      <c r="V17" s="246">
        <v>148</v>
      </c>
      <c r="W17" s="293">
        <v>28</v>
      </c>
      <c r="X17" s="294">
        <f t="shared" si="6"/>
        <v>228977</v>
      </c>
      <c r="Y17" s="244">
        <f t="shared" si="7"/>
        <v>0.2589736087030574</v>
      </c>
    </row>
    <row r="18" spans="1:25" ht="19.5" customHeight="1">
      <c r="A18" s="250" t="s">
        <v>333</v>
      </c>
      <c r="B18" s="247">
        <v>10526</v>
      </c>
      <c r="C18" s="245">
        <v>10974</v>
      </c>
      <c r="D18" s="246">
        <v>2</v>
      </c>
      <c r="E18" s="293">
        <v>4</v>
      </c>
      <c r="F18" s="294">
        <f>SUM(B18:E18)</f>
        <v>21506</v>
      </c>
      <c r="G18" s="248">
        <f>F18/$F$9</f>
        <v>0.034228926036807314</v>
      </c>
      <c r="H18" s="247">
        <v>10917</v>
      </c>
      <c r="I18" s="245">
        <v>11461</v>
      </c>
      <c r="J18" s="246"/>
      <c r="K18" s="293">
        <v>0</v>
      </c>
      <c r="L18" s="294">
        <f>SUM(H18:K18)</f>
        <v>22378</v>
      </c>
      <c r="M18" s="295">
        <f>IF(ISERROR(F18/L18-1),"         /0",(F18/L18-1))</f>
        <v>-0.038966842434533966</v>
      </c>
      <c r="N18" s="247">
        <v>101403</v>
      </c>
      <c r="O18" s="245">
        <v>100919</v>
      </c>
      <c r="P18" s="246">
        <v>121</v>
      </c>
      <c r="Q18" s="293">
        <v>7</v>
      </c>
      <c r="R18" s="294">
        <f>SUM(N18:Q18)</f>
        <v>202450</v>
      </c>
      <c r="S18" s="248">
        <f>R18/$R$9</f>
        <v>0.03539826412997466</v>
      </c>
      <c r="T18" s="251">
        <v>104240</v>
      </c>
      <c r="U18" s="245">
        <v>102749</v>
      </c>
      <c r="V18" s="246">
        <v>77</v>
      </c>
      <c r="W18" s="293">
        <v>0</v>
      </c>
      <c r="X18" s="294">
        <f>SUM(T18:W18)</f>
        <v>207066</v>
      </c>
      <c r="Y18" s="244">
        <f>IF(ISERROR(R18/X18-1),"         /0",IF(R18/X18&gt;5,"  *  ",(R18/X18-1)))</f>
        <v>-0.02229240918354536</v>
      </c>
    </row>
    <row r="19" spans="1:25" ht="19.5" customHeight="1">
      <c r="A19" s="250" t="s">
        <v>334</v>
      </c>
      <c r="B19" s="247">
        <v>11072</v>
      </c>
      <c r="C19" s="245">
        <v>10237</v>
      </c>
      <c r="D19" s="246">
        <v>0</v>
      </c>
      <c r="E19" s="293">
        <v>1</v>
      </c>
      <c r="F19" s="294">
        <f>SUM(B19:E19)</f>
        <v>21310</v>
      </c>
      <c r="G19" s="248">
        <f>F19/$F$9</f>
        <v>0.03391697265155603</v>
      </c>
      <c r="H19" s="247">
        <v>6775</v>
      </c>
      <c r="I19" s="245">
        <v>6302</v>
      </c>
      <c r="J19" s="246">
        <v>2</v>
      </c>
      <c r="K19" s="293">
        <v>0</v>
      </c>
      <c r="L19" s="294">
        <f>SUM(H19:K19)</f>
        <v>13079</v>
      </c>
      <c r="M19" s="295">
        <f>IF(ISERROR(F19/L19-1),"         /0",(F19/L19-1))</f>
        <v>0.629329459438795</v>
      </c>
      <c r="N19" s="247">
        <v>84095</v>
      </c>
      <c r="O19" s="245">
        <v>78515</v>
      </c>
      <c r="P19" s="246">
        <v>69</v>
      </c>
      <c r="Q19" s="293">
        <v>5</v>
      </c>
      <c r="R19" s="294">
        <f>SUM(N19:Q19)</f>
        <v>162684</v>
      </c>
      <c r="S19" s="248">
        <f>R19/$R$9</f>
        <v>0.028445202280665834</v>
      </c>
      <c r="T19" s="251">
        <v>68071</v>
      </c>
      <c r="U19" s="245">
        <v>62098</v>
      </c>
      <c r="V19" s="246">
        <v>43</v>
      </c>
      <c r="W19" s="293">
        <v>7</v>
      </c>
      <c r="X19" s="294">
        <f>SUM(T19:W19)</f>
        <v>130219</v>
      </c>
      <c r="Y19" s="244">
        <f>IF(ISERROR(R19/X19-1),"         /0",IF(R19/X19&gt;5,"  *  ",(R19/X19-1)))</f>
        <v>0.24931077646119237</v>
      </c>
    </row>
    <row r="20" spans="1:25" ht="19.5" customHeight="1">
      <c r="A20" s="250" t="s">
        <v>335</v>
      </c>
      <c r="B20" s="247">
        <v>8411</v>
      </c>
      <c r="C20" s="245">
        <v>8766</v>
      </c>
      <c r="D20" s="246">
        <v>0</v>
      </c>
      <c r="E20" s="293">
        <v>0</v>
      </c>
      <c r="F20" s="294">
        <f>SUM(B20:E20)</f>
        <v>17177</v>
      </c>
      <c r="G20" s="248">
        <f>F20/$F$9</f>
        <v>0.02733889437990511</v>
      </c>
      <c r="H20" s="247">
        <v>7588</v>
      </c>
      <c r="I20" s="245">
        <v>6774</v>
      </c>
      <c r="J20" s="246"/>
      <c r="K20" s="293">
        <v>0</v>
      </c>
      <c r="L20" s="294">
        <f>SUM(H20:K20)</f>
        <v>14362</v>
      </c>
      <c r="M20" s="295">
        <f>IF(ISERROR(F20/L20-1),"         /0",(F20/L20-1))</f>
        <v>0.1960033421529035</v>
      </c>
      <c r="N20" s="247">
        <v>58798</v>
      </c>
      <c r="O20" s="245">
        <v>59648</v>
      </c>
      <c r="P20" s="246">
        <v>62</v>
      </c>
      <c r="Q20" s="293">
        <v>1</v>
      </c>
      <c r="R20" s="294">
        <f>SUM(N20:Q20)</f>
        <v>118509</v>
      </c>
      <c r="S20" s="248">
        <f>R20/$R$9</f>
        <v>0.020721229359245086</v>
      </c>
      <c r="T20" s="251">
        <v>71124</v>
      </c>
      <c r="U20" s="245">
        <v>68027</v>
      </c>
      <c r="V20" s="246">
        <v>157</v>
      </c>
      <c r="W20" s="293">
        <v>225</v>
      </c>
      <c r="X20" s="294">
        <f>SUM(T20:W20)</f>
        <v>139533</v>
      </c>
      <c r="Y20" s="244">
        <f>IF(ISERROR(R20/X20-1),"         /0",IF(R20/X20&gt;5,"  *  ",(R20/X20-1)))</f>
        <v>-0.15067403409946034</v>
      </c>
    </row>
    <row r="21" spans="1:25" ht="19.5" customHeight="1">
      <c r="A21" s="250" t="s">
        <v>336</v>
      </c>
      <c r="B21" s="247">
        <v>1314</v>
      </c>
      <c r="C21" s="245">
        <v>1323</v>
      </c>
      <c r="D21" s="246">
        <v>0</v>
      </c>
      <c r="E21" s="293">
        <v>0</v>
      </c>
      <c r="F21" s="294">
        <f t="shared" si="0"/>
        <v>2637</v>
      </c>
      <c r="G21" s="248">
        <f t="shared" si="1"/>
        <v>0.00419704631075332</v>
      </c>
      <c r="H21" s="247">
        <v>697</v>
      </c>
      <c r="I21" s="245">
        <v>502</v>
      </c>
      <c r="J21" s="246"/>
      <c r="K21" s="293"/>
      <c r="L21" s="294">
        <f t="shared" si="2"/>
        <v>1199</v>
      </c>
      <c r="M21" s="295">
        <f t="shared" si="3"/>
        <v>1.1993327773144289</v>
      </c>
      <c r="N21" s="247">
        <v>7965</v>
      </c>
      <c r="O21" s="245">
        <v>8775</v>
      </c>
      <c r="P21" s="246">
        <v>21</v>
      </c>
      <c r="Q21" s="293">
        <v>19</v>
      </c>
      <c r="R21" s="294">
        <f t="shared" si="4"/>
        <v>16780</v>
      </c>
      <c r="S21" s="248">
        <f t="shared" si="5"/>
        <v>0.002933973188940355</v>
      </c>
      <c r="T21" s="251">
        <v>6004</v>
      </c>
      <c r="U21" s="245">
        <v>4805</v>
      </c>
      <c r="V21" s="246">
        <v>8</v>
      </c>
      <c r="W21" s="293">
        <v>2</v>
      </c>
      <c r="X21" s="294">
        <f t="shared" si="6"/>
        <v>10819</v>
      </c>
      <c r="Y21" s="244">
        <f t="shared" si="7"/>
        <v>0.5509751363342268</v>
      </c>
    </row>
    <row r="22" spans="1:25" ht="19.5" customHeight="1">
      <c r="A22" s="250" t="s">
        <v>337</v>
      </c>
      <c r="B22" s="247">
        <v>417</v>
      </c>
      <c r="C22" s="245">
        <v>558</v>
      </c>
      <c r="D22" s="246">
        <v>0</v>
      </c>
      <c r="E22" s="293">
        <v>0</v>
      </c>
      <c r="F22" s="294">
        <f t="shared" si="0"/>
        <v>975</v>
      </c>
      <c r="G22" s="248">
        <f t="shared" si="1"/>
        <v>0.0015518089317347315</v>
      </c>
      <c r="H22" s="247">
        <v>273</v>
      </c>
      <c r="I22" s="245">
        <v>182</v>
      </c>
      <c r="J22" s="246"/>
      <c r="K22" s="293"/>
      <c r="L22" s="294">
        <f t="shared" si="2"/>
        <v>455</v>
      </c>
      <c r="M22" s="295">
        <f t="shared" si="3"/>
        <v>1.1428571428571428</v>
      </c>
      <c r="N22" s="247">
        <v>1406</v>
      </c>
      <c r="O22" s="245">
        <v>1753</v>
      </c>
      <c r="P22" s="246"/>
      <c r="Q22" s="293">
        <v>0</v>
      </c>
      <c r="R22" s="294">
        <f t="shared" si="4"/>
        <v>3159</v>
      </c>
      <c r="S22" s="248">
        <f t="shared" si="5"/>
        <v>0.0005523493029715483</v>
      </c>
      <c r="T22" s="251">
        <v>2499</v>
      </c>
      <c r="U22" s="245">
        <v>2947</v>
      </c>
      <c r="V22" s="246">
        <v>4</v>
      </c>
      <c r="W22" s="293">
        <v>0</v>
      </c>
      <c r="X22" s="294">
        <f t="shared" si="6"/>
        <v>5450</v>
      </c>
      <c r="Y22" s="244">
        <f t="shared" si="7"/>
        <v>-0.4203669724770642</v>
      </c>
    </row>
    <row r="23" spans="1:25" ht="19.5" customHeight="1">
      <c r="A23" s="250" t="s">
        <v>338</v>
      </c>
      <c r="B23" s="247">
        <v>176</v>
      </c>
      <c r="C23" s="245">
        <v>302</v>
      </c>
      <c r="D23" s="246">
        <v>0</v>
      </c>
      <c r="E23" s="293">
        <v>0</v>
      </c>
      <c r="F23" s="294">
        <f>SUM(B23:E23)</f>
        <v>478</v>
      </c>
      <c r="G23" s="248">
        <f>F23/$F$9</f>
        <v>0.0007607842762761042</v>
      </c>
      <c r="H23" s="247">
        <v>130</v>
      </c>
      <c r="I23" s="245">
        <v>72</v>
      </c>
      <c r="J23" s="246"/>
      <c r="K23" s="293"/>
      <c r="L23" s="294">
        <f>SUM(H23:K23)</f>
        <v>202</v>
      </c>
      <c r="M23" s="295">
        <f>IF(ISERROR(F23/L23-1),"         /0",(F23/L23-1))</f>
        <v>1.3663366336633662</v>
      </c>
      <c r="N23" s="247">
        <v>813</v>
      </c>
      <c r="O23" s="245">
        <v>1185</v>
      </c>
      <c r="P23" s="246"/>
      <c r="Q23" s="293">
        <v>0</v>
      </c>
      <c r="R23" s="294">
        <f>SUM(N23:Q23)</f>
        <v>1998</v>
      </c>
      <c r="S23" s="248">
        <f>R23/$R$9</f>
        <v>0.00034934913179397075</v>
      </c>
      <c r="T23" s="251">
        <v>1341</v>
      </c>
      <c r="U23" s="245">
        <v>1865</v>
      </c>
      <c r="V23" s="246"/>
      <c r="W23" s="293">
        <v>0</v>
      </c>
      <c r="X23" s="294">
        <f>SUM(T23:W23)</f>
        <v>3206</v>
      </c>
      <c r="Y23" s="244">
        <f>IF(ISERROR(R23/X23-1),"         /0",IF(R23/X23&gt;5,"  *  ",(R23/X23-1)))</f>
        <v>-0.37679351216469126</v>
      </c>
    </row>
    <row r="24" spans="1:25" ht="19.5" customHeight="1" thickBot="1">
      <c r="A24" s="250" t="s">
        <v>56</v>
      </c>
      <c r="B24" s="247">
        <v>0</v>
      </c>
      <c r="C24" s="245">
        <v>0</v>
      </c>
      <c r="D24" s="246">
        <v>0</v>
      </c>
      <c r="E24" s="293">
        <v>0</v>
      </c>
      <c r="F24" s="294">
        <f t="shared" si="0"/>
        <v>0</v>
      </c>
      <c r="G24" s="248">
        <f t="shared" si="1"/>
        <v>0</v>
      </c>
      <c r="H24" s="247">
        <v>3</v>
      </c>
      <c r="I24" s="245"/>
      <c r="J24" s="246"/>
      <c r="K24" s="293"/>
      <c r="L24" s="294">
        <f t="shared" si="2"/>
        <v>3</v>
      </c>
      <c r="M24" s="295">
        <f t="shared" si="3"/>
        <v>-1</v>
      </c>
      <c r="N24" s="247">
        <v>26</v>
      </c>
      <c r="O24" s="245"/>
      <c r="P24" s="246"/>
      <c r="Q24" s="293"/>
      <c r="R24" s="294">
        <f t="shared" si="4"/>
        <v>26</v>
      </c>
      <c r="S24" s="248">
        <f t="shared" si="5"/>
        <v>4.54608479811974E-06</v>
      </c>
      <c r="T24" s="251">
        <v>15</v>
      </c>
      <c r="U24" s="245"/>
      <c r="V24" s="246">
        <v>4</v>
      </c>
      <c r="W24" s="293">
        <v>7</v>
      </c>
      <c r="X24" s="294">
        <f t="shared" si="6"/>
        <v>26</v>
      </c>
      <c r="Y24" s="244">
        <f t="shared" si="7"/>
        <v>0</v>
      </c>
    </row>
    <row r="25" spans="1:25" s="283" customFormat="1" ht="19.5" customHeight="1">
      <c r="A25" s="292" t="s">
        <v>59</v>
      </c>
      <c r="B25" s="289">
        <f>SUM(B26:B30)</f>
        <v>48793</v>
      </c>
      <c r="C25" s="288">
        <f>SUM(C26:C30)</f>
        <v>42112</v>
      </c>
      <c r="D25" s="287">
        <f>SUM(D26:D30)</f>
        <v>10</v>
      </c>
      <c r="E25" s="286">
        <f>SUM(E26:E30)</f>
        <v>3</v>
      </c>
      <c r="F25" s="285">
        <f t="shared" si="0"/>
        <v>90918</v>
      </c>
      <c r="G25" s="290">
        <f t="shared" si="1"/>
        <v>0.14470498918508545</v>
      </c>
      <c r="H25" s="289">
        <f>SUM(H26:H30)</f>
        <v>49328</v>
      </c>
      <c r="I25" s="288">
        <f>SUM(I26:I30)</f>
        <v>37133</v>
      </c>
      <c r="J25" s="287">
        <f>SUM(J26:J30)</f>
        <v>62</v>
      </c>
      <c r="K25" s="286">
        <f>SUM(K26:K30)</f>
        <v>0</v>
      </c>
      <c r="L25" s="285">
        <f t="shared" si="2"/>
        <v>86523</v>
      </c>
      <c r="M25" s="291">
        <f t="shared" si="3"/>
        <v>0.05079574217260152</v>
      </c>
      <c r="N25" s="289">
        <f>SUM(N26:N30)</f>
        <v>401670</v>
      </c>
      <c r="O25" s="288">
        <f>SUM(O26:O30)</f>
        <v>366949</v>
      </c>
      <c r="P25" s="287">
        <f>SUM(P26:P30)</f>
        <v>180</v>
      </c>
      <c r="Q25" s="286">
        <f>SUM(Q26:Q30)</f>
        <v>273</v>
      </c>
      <c r="R25" s="285">
        <f t="shared" si="4"/>
        <v>769072</v>
      </c>
      <c r="S25" s="290">
        <f t="shared" si="5"/>
        <v>0.13447178953305938</v>
      </c>
      <c r="T25" s="289">
        <f>SUM(T26:T30)</f>
        <v>406648</v>
      </c>
      <c r="U25" s="288">
        <f>SUM(U26:U30)</f>
        <v>355565</v>
      </c>
      <c r="V25" s="287">
        <f>SUM(V26:V30)</f>
        <v>217</v>
      </c>
      <c r="W25" s="286">
        <f>SUM(W26:W30)</f>
        <v>23</v>
      </c>
      <c r="X25" s="285">
        <f t="shared" si="6"/>
        <v>762453</v>
      </c>
      <c r="Y25" s="284">
        <f t="shared" si="7"/>
        <v>0.008681190840615693</v>
      </c>
    </row>
    <row r="26" spans="1:25" ht="19.5" customHeight="1">
      <c r="A26" s="250" t="s">
        <v>339</v>
      </c>
      <c r="B26" s="247">
        <v>33141</v>
      </c>
      <c r="C26" s="245">
        <v>30380</v>
      </c>
      <c r="D26" s="246">
        <v>10</v>
      </c>
      <c r="E26" s="293">
        <v>3</v>
      </c>
      <c r="F26" s="294">
        <f t="shared" si="0"/>
        <v>63534</v>
      </c>
      <c r="G26" s="248">
        <f t="shared" si="1"/>
        <v>0.10112064478854813</v>
      </c>
      <c r="H26" s="247">
        <v>33982</v>
      </c>
      <c r="I26" s="245">
        <v>26264</v>
      </c>
      <c r="J26" s="246">
        <v>62</v>
      </c>
      <c r="K26" s="293"/>
      <c r="L26" s="294">
        <f t="shared" si="2"/>
        <v>60308</v>
      </c>
      <c r="M26" s="295">
        <f t="shared" si="3"/>
        <v>0.05349207402003042</v>
      </c>
      <c r="N26" s="247">
        <v>271294</v>
      </c>
      <c r="O26" s="245">
        <v>257821</v>
      </c>
      <c r="P26" s="246">
        <v>166</v>
      </c>
      <c r="Q26" s="293">
        <v>42</v>
      </c>
      <c r="R26" s="294">
        <f t="shared" si="4"/>
        <v>529323</v>
      </c>
      <c r="S26" s="248">
        <f t="shared" si="5"/>
        <v>0.09255181706135134</v>
      </c>
      <c r="T26" s="247">
        <v>277188</v>
      </c>
      <c r="U26" s="245">
        <v>249142</v>
      </c>
      <c r="V26" s="246">
        <v>211</v>
      </c>
      <c r="W26" s="293">
        <v>17</v>
      </c>
      <c r="X26" s="280">
        <f t="shared" si="6"/>
        <v>526558</v>
      </c>
      <c r="Y26" s="244">
        <f t="shared" si="7"/>
        <v>0.005251083451395688</v>
      </c>
    </row>
    <row r="27" spans="1:25" ht="19.5" customHeight="1">
      <c r="A27" s="250" t="s">
        <v>340</v>
      </c>
      <c r="B27" s="247">
        <v>8035</v>
      </c>
      <c r="C27" s="245">
        <v>6718</v>
      </c>
      <c r="D27" s="246">
        <v>0</v>
      </c>
      <c r="E27" s="293">
        <v>0</v>
      </c>
      <c r="F27" s="294">
        <f t="shared" si="0"/>
        <v>14753</v>
      </c>
      <c r="G27" s="248">
        <f t="shared" si="1"/>
        <v>0.023480858635776914</v>
      </c>
      <c r="H27" s="247">
        <v>8058</v>
      </c>
      <c r="I27" s="245">
        <v>6668</v>
      </c>
      <c r="J27" s="246"/>
      <c r="K27" s="293"/>
      <c r="L27" s="294">
        <f t="shared" si="2"/>
        <v>14726</v>
      </c>
      <c r="M27" s="295">
        <f t="shared" si="3"/>
        <v>0.0018334917832405484</v>
      </c>
      <c r="N27" s="247">
        <v>66586</v>
      </c>
      <c r="O27" s="245">
        <v>60877</v>
      </c>
      <c r="P27" s="246"/>
      <c r="Q27" s="293"/>
      <c r="R27" s="294">
        <f t="shared" si="4"/>
        <v>127463</v>
      </c>
      <c r="S27" s="248">
        <f t="shared" si="5"/>
        <v>0.022286831023951396</v>
      </c>
      <c r="T27" s="247">
        <v>66395</v>
      </c>
      <c r="U27" s="245">
        <v>59543</v>
      </c>
      <c r="V27" s="246"/>
      <c r="W27" s="293"/>
      <c r="X27" s="280">
        <f t="shared" si="6"/>
        <v>125938</v>
      </c>
      <c r="Y27" s="244">
        <f t="shared" si="7"/>
        <v>0.012109133065476563</v>
      </c>
    </row>
    <row r="28" spans="1:25" ht="19.5" customHeight="1">
      <c r="A28" s="250" t="s">
        <v>341</v>
      </c>
      <c r="B28" s="247">
        <v>6183</v>
      </c>
      <c r="C28" s="245">
        <v>5014</v>
      </c>
      <c r="D28" s="246">
        <v>0</v>
      </c>
      <c r="E28" s="293">
        <v>0</v>
      </c>
      <c r="F28" s="229">
        <f>SUM(B28:E28)</f>
        <v>11197</v>
      </c>
      <c r="G28" s="248">
        <f>F28/$F$9</f>
        <v>0.01782113293193209</v>
      </c>
      <c r="H28" s="247">
        <v>5787</v>
      </c>
      <c r="I28" s="245">
        <v>4201</v>
      </c>
      <c r="J28" s="246">
        <v>0</v>
      </c>
      <c r="K28" s="293">
        <v>0</v>
      </c>
      <c r="L28" s="294">
        <f>SUM(H28:K28)</f>
        <v>9988</v>
      </c>
      <c r="M28" s="295" t="s">
        <v>50</v>
      </c>
      <c r="N28" s="247">
        <v>54251</v>
      </c>
      <c r="O28" s="245">
        <v>48251</v>
      </c>
      <c r="P28" s="246"/>
      <c r="Q28" s="293">
        <v>0</v>
      </c>
      <c r="R28" s="294">
        <f>SUM(N28:Q28)</f>
        <v>102502</v>
      </c>
      <c r="S28" s="248">
        <f>R28/$R$9</f>
        <v>0.017922414768341135</v>
      </c>
      <c r="T28" s="247">
        <v>54015</v>
      </c>
      <c r="U28" s="245">
        <v>46880</v>
      </c>
      <c r="V28" s="246">
        <v>0</v>
      </c>
      <c r="W28" s="293">
        <v>0</v>
      </c>
      <c r="X28" s="280">
        <f>SUM(T28:W28)</f>
        <v>100895</v>
      </c>
      <c r="Y28" s="244">
        <f>IF(ISERROR(R28/X28-1),"         /0",IF(R28/X28&gt;5,"  *  ",(R28/X28-1)))</f>
        <v>0.015927449328509757</v>
      </c>
    </row>
    <row r="29" spans="1:25" ht="19.5" customHeight="1">
      <c r="A29" s="250" t="s">
        <v>342</v>
      </c>
      <c r="B29" s="247">
        <v>971</v>
      </c>
      <c r="C29" s="245">
        <v>0</v>
      </c>
      <c r="D29" s="246">
        <v>0</v>
      </c>
      <c r="E29" s="293">
        <v>0</v>
      </c>
      <c r="F29" s="294">
        <f>SUM(B29:E29)</f>
        <v>971</v>
      </c>
      <c r="G29" s="248">
        <f>F29/$F$9</f>
        <v>0.0015454425361173581</v>
      </c>
      <c r="H29" s="247">
        <v>969</v>
      </c>
      <c r="I29" s="245"/>
      <c r="J29" s="246"/>
      <c r="K29" s="293"/>
      <c r="L29" s="294">
        <f>SUM(H29:K29)</f>
        <v>969</v>
      </c>
      <c r="M29" s="295">
        <f>IF(ISERROR(F29/L29-1),"         /0",(F29/L29-1))</f>
        <v>0.002063983488132193</v>
      </c>
      <c r="N29" s="247">
        <v>6064</v>
      </c>
      <c r="O29" s="245">
        <v>0</v>
      </c>
      <c r="P29" s="246"/>
      <c r="Q29" s="293"/>
      <c r="R29" s="294">
        <f>SUM(N29:Q29)</f>
        <v>6064</v>
      </c>
      <c r="S29" s="248">
        <f>R29/$R$9</f>
        <v>0.001060286854453773</v>
      </c>
      <c r="T29" s="247">
        <v>5006</v>
      </c>
      <c r="U29" s="245"/>
      <c r="V29" s="246"/>
      <c r="W29" s="293"/>
      <c r="X29" s="280">
        <f>SUM(T29:W29)</f>
        <v>5006</v>
      </c>
      <c r="Y29" s="244">
        <f>IF(ISERROR(R29/X29-1),"         /0",IF(R29/X29&gt;5,"  *  ",(R29/X29-1)))</f>
        <v>0.2113463843387935</v>
      </c>
    </row>
    <row r="30" spans="1:25" ht="19.5" customHeight="1" thickBot="1">
      <c r="A30" s="250" t="s">
        <v>56</v>
      </c>
      <c r="B30" s="247">
        <v>463</v>
      </c>
      <c r="C30" s="245">
        <v>0</v>
      </c>
      <c r="D30" s="246">
        <v>0</v>
      </c>
      <c r="E30" s="293">
        <v>0</v>
      </c>
      <c r="F30" s="294">
        <f t="shared" si="0"/>
        <v>463</v>
      </c>
      <c r="G30" s="248">
        <f t="shared" si="1"/>
        <v>0.0007369102927109545</v>
      </c>
      <c r="H30" s="247">
        <v>532</v>
      </c>
      <c r="I30" s="245">
        <v>0</v>
      </c>
      <c r="J30" s="246">
        <v>0</v>
      </c>
      <c r="K30" s="293"/>
      <c r="L30" s="294">
        <f t="shared" si="2"/>
        <v>532</v>
      </c>
      <c r="M30" s="295">
        <f t="shared" si="3"/>
        <v>-0.12969924812030076</v>
      </c>
      <c r="N30" s="247">
        <v>3475</v>
      </c>
      <c r="O30" s="245">
        <v>0</v>
      </c>
      <c r="P30" s="246">
        <v>14</v>
      </c>
      <c r="Q30" s="293">
        <v>231</v>
      </c>
      <c r="R30" s="294">
        <f t="shared" si="4"/>
        <v>3720</v>
      </c>
      <c r="S30" s="248">
        <f t="shared" si="5"/>
        <v>0.0006504398249617473</v>
      </c>
      <c r="T30" s="247">
        <v>4044</v>
      </c>
      <c r="U30" s="245">
        <v>0</v>
      </c>
      <c r="V30" s="246">
        <v>6</v>
      </c>
      <c r="W30" s="293">
        <v>6</v>
      </c>
      <c r="X30" s="280">
        <f t="shared" si="6"/>
        <v>4056</v>
      </c>
      <c r="Y30" s="244">
        <f t="shared" si="7"/>
        <v>-0.08284023668639051</v>
      </c>
    </row>
    <row r="31" spans="1:25" s="283" customFormat="1" ht="19.5" customHeight="1">
      <c r="A31" s="292" t="s">
        <v>58</v>
      </c>
      <c r="B31" s="289">
        <f>SUM(B32:B39)</f>
        <v>77058</v>
      </c>
      <c r="C31" s="288">
        <f>SUM(C32:C39)</f>
        <v>72613</v>
      </c>
      <c r="D31" s="287">
        <f>SUM(D32:D39)</f>
        <v>1265</v>
      </c>
      <c r="E31" s="286">
        <f>SUM(E32:E39)</f>
        <v>1185</v>
      </c>
      <c r="F31" s="285">
        <f t="shared" si="0"/>
        <v>152121</v>
      </c>
      <c r="G31" s="290">
        <f t="shared" si="1"/>
        <v>0.2421156169276093</v>
      </c>
      <c r="H31" s="289">
        <f>SUM(H32:H39)</f>
        <v>64665</v>
      </c>
      <c r="I31" s="288">
        <f>SUM(I32:I39)</f>
        <v>60391</v>
      </c>
      <c r="J31" s="287">
        <f>SUM(J32:J39)</f>
        <v>656</v>
      </c>
      <c r="K31" s="286">
        <f>SUM(K32:K39)</f>
        <v>633</v>
      </c>
      <c r="L31" s="285">
        <f t="shared" si="2"/>
        <v>126345</v>
      </c>
      <c r="M31" s="291">
        <f t="shared" si="3"/>
        <v>0.20401282203490445</v>
      </c>
      <c r="N31" s="289">
        <f>SUM(N32:N39)</f>
        <v>721458</v>
      </c>
      <c r="O31" s="288">
        <f>SUM(O32:O39)</f>
        <v>687888</v>
      </c>
      <c r="P31" s="287">
        <f>SUM(P32:P39)</f>
        <v>11097</v>
      </c>
      <c r="Q31" s="286">
        <f>SUM(Q32:Q39)</f>
        <v>10588</v>
      </c>
      <c r="R31" s="285">
        <f t="shared" si="4"/>
        <v>1431031</v>
      </c>
      <c r="S31" s="290">
        <f t="shared" si="5"/>
        <v>0.2502149336437726</v>
      </c>
      <c r="T31" s="289">
        <f>SUM(T32:T39)</f>
        <v>579084</v>
      </c>
      <c r="U31" s="288">
        <f>SUM(U32:U39)</f>
        <v>524466</v>
      </c>
      <c r="V31" s="287">
        <f>SUM(V32:V39)</f>
        <v>11884</v>
      </c>
      <c r="W31" s="286">
        <f>SUM(W32:W39)</f>
        <v>11544</v>
      </c>
      <c r="X31" s="285">
        <f t="shared" si="6"/>
        <v>1126978</v>
      </c>
      <c r="Y31" s="284">
        <f t="shared" si="7"/>
        <v>0.2697949738149281</v>
      </c>
    </row>
    <row r="32" spans="1:25" s="220" customFormat="1" ht="19.5" customHeight="1">
      <c r="A32" s="235" t="s">
        <v>343</v>
      </c>
      <c r="B32" s="233">
        <v>51480</v>
      </c>
      <c r="C32" s="230">
        <v>47917</v>
      </c>
      <c r="D32" s="229">
        <v>853</v>
      </c>
      <c r="E32" s="281">
        <v>757</v>
      </c>
      <c r="F32" s="280">
        <f t="shared" si="0"/>
        <v>101007</v>
      </c>
      <c r="G32" s="232">
        <f t="shared" si="1"/>
        <v>0.16076263053100515</v>
      </c>
      <c r="H32" s="233">
        <v>42309</v>
      </c>
      <c r="I32" s="230">
        <v>39672</v>
      </c>
      <c r="J32" s="229">
        <v>22</v>
      </c>
      <c r="K32" s="281">
        <v>9</v>
      </c>
      <c r="L32" s="280">
        <f t="shared" si="2"/>
        <v>82012</v>
      </c>
      <c r="M32" s="282">
        <f t="shared" si="3"/>
        <v>0.23161244695898153</v>
      </c>
      <c r="N32" s="233">
        <v>484482</v>
      </c>
      <c r="O32" s="230">
        <v>459169</v>
      </c>
      <c r="P32" s="229">
        <v>2637</v>
      </c>
      <c r="Q32" s="281">
        <v>2421</v>
      </c>
      <c r="R32" s="280">
        <f t="shared" si="4"/>
        <v>948709</v>
      </c>
      <c r="S32" s="232">
        <f t="shared" si="5"/>
        <v>0.16588121395151462</v>
      </c>
      <c r="T32" s="231">
        <v>373121</v>
      </c>
      <c r="U32" s="230">
        <v>328189</v>
      </c>
      <c r="V32" s="229">
        <v>933</v>
      </c>
      <c r="W32" s="281">
        <v>641</v>
      </c>
      <c r="X32" s="280">
        <f t="shared" si="6"/>
        <v>702884</v>
      </c>
      <c r="Y32" s="228">
        <f t="shared" si="7"/>
        <v>0.3497376523010909</v>
      </c>
    </row>
    <row r="33" spans="1:25" s="220" customFormat="1" ht="19.5" customHeight="1">
      <c r="A33" s="235" t="s">
        <v>344</v>
      </c>
      <c r="B33" s="233">
        <v>14640</v>
      </c>
      <c r="C33" s="230">
        <v>14481</v>
      </c>
      <c r="D33" s="229">
        <v>6</v>
      </c>
      <c r="E33" s="281">
        <v>10</v>
      </c>
      <c r="F33" s="280">
        <f t="shared" si="0"/>
        <v>29137</v>
      </c>
      <c r="G33" s="232">
        <f t="shared" si="1"/>
        <v>0.04637441727585115</v>
      </c>
      <c r="H33" s="233">
        <v>12592</v>
      </c>
      <c r="I33" s="230">
        <v>12271</v>
      </c>
      <c r="J33" s="229">
        <v>103</v>
      </c>
      <c r="K33" s="281">
        <v>102</v>
      </c>
      <c r="L33" s="280">
        <f t="shared" si="2"/>
        <v>25068</v>
      </c>
      <c r="M33" s="282">
        <f t="shared" si="3"/>
        <v>0.1623184936971438</v>
      </c>
      <c r="N33" s="233">
        <v>128830</v>
      </c>
      <c r="O33" s="230">
        <v>126206</v>
      </c>
      <c r="P33" s="229">
        <v>1292</v>
      </c>
      <c r="Q33" s="281">
        <v>1317</v>
      </c>
      <c r="R33" s="280">
        <f t="shared" si="4"/>
        <v>257645</v>
      </c>
      <c r="S33" s="232">
        <f t="shared" si="5"/>
        <v>0.04504907760813693</v>
      </c>
      <c r="T33" s="231">
        <v>115138</v>
      </c>
      <c r="U33" s="230">
        <v>111596</v>
      </c>
      <c r="V33" s="229">
        <v>2112</v>
      </c>
      <c r="W33" s="281">
        <v>1972</v>
      </c>
      <c r="X33" s="280">
        <f t="shared" si="6"/>
        <v>230818</v>
      </c>
      <c r="Y33" s="228">
        <f t="shared" si="7"/>
        <v>0.11622577095373843</v>
      </c>
    </row>
    <row r="34" spans="1:25" s="220" customFormat="1" ht="19.5" customHeight="1">
      <c r="A34" s="235" t="s">
        <v>345</v>
      </c>
      <c r="B34" s="233">
        <v>3296</v>
      </c>
      <c r="C34" s="230">
        <v>3649</v>
      </c>
      <c r="D34" s="229">
        <v>378</v>
      </c>
      <c r="E34" s="281">
        <v>404</v>
      </c>
      <c r="F34" s="280">
        <f t="shared" si="0"/>
        <v>7727</v>
      </c>
      <c r="G34" s="232">
        <f t="shared" si="1"/>
        <v>0.01229828473386079</v>
      </c>
      <c r="H34" s="233">
        <v>3328</v>
      </c>
      <c r="I34" s="230">
        <v>3374</v>
      </c>
      <c r="J34" s="229">
        <v>516</v>
      </c>
      <c r="K34" s="281">
        <v>507</v>
      </c>
      <c r="L34" s="280">
        <f t="shared" si="2"/>
        <v>7725</v>
      </c>
      <c r="M34" s="282">
        <f t="shared" si="3"/>
        <v>0.0002588996763754903</v>
      </c>
      <c r="N34" s="233">
        <v>40256</v>
      </c>
      <c r="O34" s="230">
        <v>41082</v>
      </c>
      <c r="P34" s="229">
        <v>3933</v>
      </c>
      <c r="Q34" s="281">
        <v>3538</v>
      </c>
      <c r="R34" s="280">
        <f t="shared" si="4"/>
        <v>88809</v>
      </c>
      <c r="S34" s="232">
        <f t="shared" si="5"/>
        <v>0.015528201724469844</v>
      </c>
      <c r="T34" s="231">
        <v>35102</v>
      </c>
      <c r="U34" s="230">
        <v>35160</v>
      </c>
      <c r="V34" s="229">
        <v>4032</v>
      </c>
      <c r="W34" s="281">
        <v>3899</v>
      </c>
      <c r="X34" s="280">
        <f t="shared" si="6"/>
        <v>78193</v>
      </c>
      <c r="Y34" s="228">
        <f t="shared" si="7"/>
        <v>0.1357666287263566</v>
      </c>
    </row>
    <row r="35" spans="1:25" s="220" customFormat="1" ht="19.5" customHeight="1">
      <c r="A35" s="235" t="s">
        <v>346</v>
      </c>
      <c r="B35" s="233">
        <v>3909</v>
      </c>
      <c r="C35" s="230">
        <v>3210</v>
      </c>
      <c r="D35" s="229">
        <v>0</v>
      </c>
      <c r="E35" s="281">
        <v>0</v>
      </c>
      <c r="F35" s="280">
        <f>SUM(B35:E35)</f>
        <v>7119</v>
      </c>
      <c r="G35" s="232">
        <f>F35/$F$9</f>
        <v>0.011330592600020055</v>
      </c>
      <c r="H35" s="233">
        <v>3249</v>
      </c>
      <c r="I35" s="230">
        <v>2408</v>
      </c>
      <c r="J35" s="229"/>
      <c r="K35" s="281"/>
      <c r="L35" s="280">
        <f>SUM(H35:K35)</f>
        <v>5657</v>
      </c>
      <c r="M35" s="282">
        <f>IF(ISERROR(F35/L35-1),"         /0",(F35/L35-1))</f>
        <v>0.2584408697189322</v>
      </c>
      <c r="N35" s="233">
        <v>40641</v>
      </c>
      <c r="O35" s="230">
        <v>36042</v>
      </c>
      <c r="P35" s="229">
        <v>33</v>
      </c>
      <c r="Q35" s="281">
        <v>6</v>
      </c>
      <c r="R35" s="280">
        <f>SUM(N35:Q35)</f>
        <v>76722</v>
      </c>
      <c r="S35" s="232">
        <f>R35/$R$9</f>
        <v>0.013414796841590101</v>
      </c>
      <c r="T35" s="231">
        <v>27162</v>
      </c>
      <c r="U35" s="230">
        <v>25046</v>
      </c>
      <c r="V35" s="229">
        <v>22</v>
      </c>
      <c r="W35" s="281">
        <v>14</v>
      </c>
      <c r="X35" s="280">
        <f>SUM(T35:W35)</f>
        <v>52244</v>
      </c>
      <c r="Y35" s="228">
        <f>IF(ISERROR(R35/X35-1),"         /0",IF(R35/X35&gt;5,"  *  ",(R35/X35-1)))</f>
        <v>0.46853227164841904</v>
      </c>
    </row>
    <row r="36" spans="1:25" s="220" customFormat="1" ht="19.5" customHeight="1">
      <c r="A36" s="235" t="s">
        <v>347</v>
      </c>
      <c r="B36" s="233">
        <v>2500</v>
      </c>
      <c r="C36" s="230">
        <v>2326</v>
      </c>
      <c r="D36" s="229">
        <v>0</v>
      </c>
      <c r="E36" s="281">
        <v>1</v>
      </c>
      <c r="F36" s="280">
        <f>SUM(B36:E36)</f>
        <v>4827</v>
      </c>
      <c r="G36" s="232">
        <f>F36/$F$9</f>
        <v>0.007682647911265178</v>
      </c>
      <c r="H36" s="233">
        <v>2138</v>
      </c>
      <c r="I36" s="230">
        <v>1953</v>
      </c>
      <c r="J36" s="229">
        <v>2</v>
      </c>
      <c r="K36" s="281"/>
      <c r="L36" s="280">
        <f>SUM(H36:K36)</f>
        <v>4093</v>
      </c>
      <c r="M36" s="282">
        <f>IF(ISERROR(F36/L36-1),"         /0",(F36/L36-1))</f>
        <v>0.1793305643782066</v>
      </c>
      <c r="N36" s="233">
        <v>21027</v>
      </c>
      <c r="O36" s="230">
        <v>20909</v>
      </c>
      <c r="P36" s="229">
        <v>2412</v>
      </c>
      <c r="Q36" s="281">
        <v>2646</v>
      </c>
      <c r="R36" s="280">
        <f>SUM(N36:Q36)</f>
        <v>46994</v>
      </c>
      <c r="S36" s="232">
        <f>R36/$R$9</f>
        <v>0.008216873423186116</v>
      </c>
      <c r="T36" s="231">
        <v>17747</v>
      </c>
      <c r="U36" s="230">
        <v>16227</v>
      </c>
      <c r="V36" s="229">
        <v>4609</v>
      </c>
      <c r="W36" s="281">
        <v>4849</v>
      </c>
      <c r="X36" s="280">
        <f>SUM(T36:W36)</f>
        <v>43432</v>
      </c>
      <c r="Y36" s="228">
        <f>IF(ISERROR(R36/X36-1),"         /0",IF(R36/X36&gt;5,"  *  ",(R36/X36-1)))</f>
        <v>0.082013262110886</v>
      </c>
    </row>
    <row r="37" spans="1:25" s="220" customFormat="1" ht="19.5" customHeight="1">
      <c r="A37" s="235" t="s">
        <v>348</v>
      </c>
      <c r="B37" s="233">
        <v>589</v>
      </c>
      <c r="C37" s="230">
        <v>499</v>
      </c>
      <c r="D37" s="229">
        <v>27</v>
      </c>
      <c r="E37" s="281">
        <v>11</v>
      </c>
      <c r="F37" s="280">
        <f t="shared" si="0"/>
        <v>1126</v>
      </c>
      <c r="G37" s="232">
        <f t="shared" si="1"/>
        <v>0.0017921403662905719</v>
      </c>
      <c r="H37" s="233">
        <v>129</v>
      </c>
      <c r="I37" s="230">
        <v>104</v>
      </c>
      <c r="J37" s="229">
        <v>13</v>
      </c>
      <c r="K37" s="281">
        <v>13</v>
      </c>
      <c r="L37" s="280">
        <f t="shared" si="2"/>
        <v>259</v>
      </c>
      <c r="M37" s="282">
        <f t="shared" si="3"/>
        <v>3.3474903474903472</v>
      </c>
      <c r="N37" s="233">
        <v>2654</v>
      </c>
      <c r="O37" s="230">
        <v>2378</v>
      </c>
      <c r="P37" s="229">
        <v>152</v>
      </c>
      <c r="Q37" s="281">
        <v>141</v>
      </c>
      <c r="R37" s="280">
        <f t="shared" si="4"/>
        <v>5325</v>
      </c>
      <c r="S37" s="232">
        <f t="shared" si="5"/>
        <v>0.0009310731365379851</v>
      </c>
      <c r="T37" s="231">
        <v>2089</v>
      </c>
      <c r="U37" s="230">
        <v>1576</v>
      </c>
      <c r="V37" s="229">
        <v>156</v>
      </c>
      <c r="W37" s="281">
        <v>154</v>
      </c>
      <c r="X37" s="280">
        <f t="shared" si="6"/>
        <v>3975</v>
      </c>
      <c r="Y37" s="228">
        <f t="shared" si="7"/>
        <v>0.3396226415094339</v>
      </c>
    </row>
    <row r="38" spans="1:25" s="220" customFormat="1" ht="19.5" customHeight="1">
      <c r="A38" s="235" t="s">
        <v>349</v>
      </c>
      <c r="B38" s="233">
        <v>464</v>
      </c>
      <c r="C38" s="230">
        <v>413</v>
      </c>
      <c r="D38" s="229">
        <v>1</v>
      </c>
      <c r="E38" s="281">
        <v>2</v>
      </c>
      <c r="F38" s="280">
        <f t="shared" si="0"/>
        <v>880</v>
      </c>
      <c r="G38" s="232">
        <f t="shared" si="1"/>
        <v>0.0014006070358221164</v>
      </c>
      <c r="H38" s="233">
        <v>746</v>
      </c>
      <c r="I38" s="230">
        <v>509</v>
      </c>
      <c r="J38" s="229">
        <v>0</v>
      </c>
      <c r="K38" s="281"/>
      <c r="L38" s="280">
        <f t="shared" si="2"/>
        <v>1255</v>
      </c>
      <c r="M38" s="282">
        <f t="shared" si="3"/>
        <v>-0.298804780876494</v>
      </c>
      <c r="N38" s="233">
        <v>2263</v>
      </c>
      <c r="O38" s="230">
        <v>1515</v>
      </c>
      <c r="P38" s="229">
        <v>1</v>
      </c>
      <c r="Q38" s="281">
        <v>5</v>
      </c>
      <c r="R38" s="280">
        <f t="shared" si="4"/>
        <v>3784</v>
      </c>
      <c r="S38" s="232">
        <f t="shared" si="5"/>
        <v>0.0006616301875417344</v>
      </c>
      <c r="T38" s="231">
        <v>6747</v>
      </c>
      <c r="U38" s="230">
        <v>5529</v>
      </c>
      <c r="V38" s="229">
        <v>12</v>
      </c>
      <c r="W38" s="281">
        <v>6</v>
      </c>
      <c r="X38" s="280">
        <f t="shared" si="6"/>
        <v>12294</v>
      </c>
      <c r="Y38" s="228">
        <f t="shared" si="7"/>
        <v>-0.6922075809337889</v>
      </c>
    </row>
    <row r="39" spans="1:25" s="220" customFormat="1" ht="19.5" customHeight="1" thickBot="1">
      <c r="A39" s="250" t="s">
        <v>56</v>
      </c>
      <c r="B39" s="247">
        <v>180</v>
      </c>
      <c r="C39" s="245">
        <v>118</v>
      </c>
      <c r="D39" s="246">
        <v>0</v>
      </c>
      <c r="E39" s="293">
        <v>0</v>
      </c>
      <c r="F39" s="294">
        <f>SUM(B39:E39)</f>
        <v>298</v>
      </c>
      <c r="G39" s="248">
        <f>F39/$F$9</f>
        <v>0.00047429647349430765</v>
      </c>
      <c r="H39" s="247">
        <v>174</v>
      </c>
      <c r="I39" s="245">
        <v>100</v>
      </c>
      <c r="J39" s="246"/>
      <c r="K39" s="293">
        <v>2</v>
      </c>
      <c r="L39" s="294">
        <f>SUM(H39:K39)</f>
        <v>276</v>
      </c>
      <c r="M39" s="295">
        <f>IF(ISERROR(F39/L39-1),"         /0",(F39/L39-1))</f>
        <v>0.07971014492753614</v>
      </c>
      <c r="N39" s="247">
        <v>1305</v>
      </c>
      <c r="O39" s="245">
        <v>587</v>
      </c>
      <c r="P39" s="246">
        <v>637</v>
      </c>
      <c r="Q39" s="293">
        <v>514</v>
      </c>
      <c r="R39" s="294">
        <f>SUM(N39:Q39)</f>
        <v>3043</v>
      </c>
      <c r="S39" s="248">
        <f>R39/$R$9</f>
        <v>0.0005320667707953218</v>
      </c>
      <c r="T39" s="294">
        <v>1978</v>
      </c>
      <c r="U39" s="245">
        <v>1143</v>
      </c>
      <c r="V39" s="246">
        <v>8</v>
      </c>
      <c r="W39" s="293">
        <v>9</v>
      </c>
      <c r="X39" s="294">
        <f>SUM(T39:W39)</f>
        <v>3138</v>
      </c>
      <c r="Y39" s="244">
        <f>IF(ISERROR(R39/X39-1),"         /0",IF(R39/X39&gt;5,"  *  ",(R39/X39-1)))</f>
        <v>-0.030274059910771145</v>
      </c>
    </row>
    <row r="40" spans="1:25" s="283" customFormat="1" ht="19.5" customHeight="1">
      <c r="A40" s="292" t="s">
        <v>57</v>
      </c>
      <c r="B40" s="289">
        <f>SUM(B41:B43)</f>
        <v>6069</v>
      </c>
      <c r="C40" s="288">
        <f>SUM(C41:C43)</f>
        <v>5873</v>
      </c>
      <c r="D40" s="287">
        <f>SUM(D41:D43)</f>
        <v>6</v>
      </c>
      <c r="E40" s="286">
        <f>SUM(E41:E43)</f>
        <v>10</v>
      </c>
      <c r="F40" s="285">
        <f t="shared" si="0"/>
        <v>11958</v>
      </c>
      <c r="G40" s="290">
        <f t="shared" si="1"/>
        <v>0.019032339698137352</v>
      </c>
      <c r="H40" s="289">
        <f>SUM(H41:H43)</f>
        <v>4397</v>
      </c>
      <c r="I40" s="288">
        <f>SUM(I41:I43)</f>
        <v>4430</v>
      </c>
      <c r="J40" s="287">
        <f>SUM(J41:J43)</f>
        <v>41</v>
      </c>
      <c r="K40" s="286">
        <f>SUM(K41:K43)</f>
        <v>91</v>
      </c>
      <c r="L40" s="285">
        <f t="shared" si="2"/>
        <v>8959</v>
      </c>
      <c r="M40" s="291">
        <f t="shared" si="3"/>
        <v>0.33474718160508976</v>
      </c>
      <c r="N40" s="289">
        <f>SUM(N41:N43)</f>
        <v>55621</v>
      </c>
      <c r="O40" s="288">
        <f>SUM(O41:O43)</f>
        <v>53466</v>
      </c>
      <c r="P40" s="287">
        <f>SUM(P41:P43)</f>
        <v>482</v>
      </c>
      <c r="Q40" s="286">
        <f>SUM(Q41:Q43)</f>
        <v>443</v>
      </c>
      <c r="R40" s="285">
        <f t="shared" si="4"/>
        <v>110012</v>
      </c>
      <c r="S40" s="290">
        <f t="shared" si="5"/>
        <v>0.01923553387733649</v>
      </c>
      <c r="T40" s="289">
        <f>SUM(T41:T43)</f>
        <v>48381</v>
      </c>
      <c r="U40" s="288">
        <f>SUM(U41:U43)</f>
        <v>48117</v>
      </c>
      <c r="V40" s="287">
        <f>SUM(V41:V43)</f>
        <v>810</v>
      </c>
      <c r="W40" s="286">
        <f>SUM(W41:W43)</f>
        <v>1023</v>
      </c>
      <c r="X40" s="285">
        <f t="shared" si="6"/>
        <v>98331</v>
      </c>
      <c r="Y40" s="284">
        <f t="shared" si="7"/>
        <v>0.11879264931710254</v>
      </c>
    </row>
    <row r="41" spans="1:25" ht="19.5" customHeight="1">
      <c r="A41" s="235" t="s">
        <v>350</v>
      </c>
      <c r="B41" s="233">
        <v>4258</v>
      </c>
      <c r="C41" s="230">
        <v>4351</v>
      </c>
      <c r="D41" s="229">
        <v>6</v>
      </c>
      <c r="E41" s="281">
        <v>10</v>
      </c>
      <c r="F41" s="280">
        <f t="shared" si="0"/>
        <v>8625</v>
      </c>
      <c r="G41" s="232">
        <f t="shared" si="1"/>
        <v>0.013727540549961085</v>
      </c>
      <c r="H41" s="233">
        <v>3606</v>
      </c>
      <c r="I41" s="230">
        <v>3972</v>
      </c>
      <c r="J41" s="229">
        <v>41</v>
      </c>
      <c r="K41" s="281">
        <v>91</v>
      </c>
      <c r="L41" s="280">
        <f t="shared" si="2"/>
        <v>7710</v>
      </c>
      <c r="M41" s="282">
        <f t="shared" si="3"/>
        <v>0.11867704280155644</v>
      </c>
      <c r="N41" s="233">
        <v>41630</v>
      </c>
      <c r="O41" s="230">
        <v>40819</v>
      </c>
      <c r="P41" s="229">
        <v>476</v>
      </c>
      <c r="Q41" s="281">
        <v>434</v>
      </c>
      <c r="R41" s="280">
        <f t="shared" si="4"/>
        <v>83359</v>
      </c>
      <c r="S41" s="232">
        <f t="shared" si="5"/>
        <v>0.01457527241101782</v>
      </c>
      <c r="T41" s="231">
        <v>37324</v>
      </c>
      <c r="U41" s="230">
        <v>38132</v>
      </c>
      <c r="V41" s="229">
        <v>805</v>
      </c>
      <c r="W41" s="281">
        <v>1020</v>
      </c>
      <c r="X41" s="280">
        <f t="shared" si="6"/>
        <v>77281</v>
      </c>
      <c r="Y41" s="228">
        <f t="shared" si="7"/>
        <v>0.07864805062046298</v>
      </c>
    </row>
    <row r="42" spans="1:25" ht="19.5" customHeight="1">
      <c r="A42" s="235" t="s">
        <v>351</v>
      </c>
      <c r="B42" s="233">
        <v>1751</v>
      </c>
      <c r="C42" s="230">
        <v>1475</v>
      </c>
      <c r="D42" s="229">
        <v>0</v>
      </c>
      <c r="E42" s="281">
        <v>0</v>
      </c>
      <c r="F42" s="280">
        <f t="shared" si="0"/>
        <v>3226</v>
      </c>
      <c r="G42" s="232">
        <f t="shared" si="1"/>
        <v>0.005134498065411532</v>
      </c>
      <c r="H42" s="233">
        <v>774</v>
      </c>
      <c r="I42" s="230">
        <v>458</v>
      </c>
      <c r="J42" s="229"/>
      <c r="K42" s="281"/>
      <c r="L42" s="280">
        <f t="shared" si="2"/>
        <v>1232</v>
      </c>
      <c r="M42" s="282">
        <f t="shared" si="3"/>
        <v>1.6185064935064934</v>
      </c>
      <c r="N42" s="233">
        <v>13355</v>
      </c>
      <c r="O42" s="230">
        <v>12215</v>
      </c>
      <c r="P42" s="229">
        <v>0</v>
      </c>
      <c r="Q42" s="281">
        <v>3</v>
      </c>
      <c r="R42" s="280">
        <f t="shared" si="4"/>
        <v>25573</v>
      </c>
      <c r="S42" s="232">
        <f t="shared" si="5"/>
        <v>0.004471424097781388</v>
      </c>
      <c r="T42" s="231">
        <v>10315</v>
      </c>
      <c r="U42" s="230">
        <v>9782</v>
      </c>
      <c r="V42" s="229">
        <v>3</v>
      </c>
      <c r="W42" s="281">
        <v>3</v>
      </c>
      <c r="X42" s="280">
        <f t="shared" si="6"/>
        <v>20103</v>
      </c>
      <c r="Y42" s="228">
        <f t="shared" si="7"/>
        <v>0.27209869173755163</v>
      </c>
    </row>
    <row r="43" spans="1:25" ht="19.5" customHeight="1" thickBot="1">
      <c r="A43" s="235" t="s">
        <v>56</v>
      </c>
      <c r="B43" s="233">
        <v>60</v>
      </c>
      <c r="C43" s="230">
        <v>47</v>
      </c>
      <c r="D43" s="229">
        <v>0</v>
      </c>
      <c r="E43" s="281">
        <v>0</v>
      </c>
      <c r="F43" s="280">
        <f t="shared" si="0"/>
        <v>107</v>
      </c>
      <c r="G43" s="232">
        <f t="shared" si="1"/>
        <v>0.00017030108276473464</v>
      </c>
      <c r="H43" s="233">
        <v>17</v>
      </c>
      <c r="I43" s="230">
        <v>0</v>
      </c>
      <c r="J43" s="229"/>
      <c r="K43" s="281"/>
      <c r="L43" s="280">
        <f t="shared" si="2"/>
        <v>17</v>
      </c>
      <c r="M43" s="282">
        <f t="shared" si="3"/>
        <v>5.294117647058823</v>
      </c>
      <c r="N43" s="233">
        <v>636</v>
      </c>
      <c r="O43" s="230">
        <v>432</v>
      </c>
      <c r="P43" s="229">
        <v>6</v>
      </c>
      <c r="Q43" s="281">
        <v>6</v>
      </c>
      <c r="R43" s="280">
        <f t="shared" si="4"/>
        <v>1080</v>
      </c>
      <c r="S43" s="232">
        <f t="shared" si="5"/>
        <v>0.00018883736853728147</v>
      </c>
      <c r="T43" s="231">
        <v>742</v>
      </c>
      <c r="U43" s="230">
        <v>203</v>
      </c>
      <c r="V43" s="229">
        <v>2</v>
      </c>
      <c r="W43" s="281"/>
      <c r="X43" s="280">
        <f t="shared" si="6"/>
        <v>947</v>
      </c>
      <c r="Y43" s="228">
        <f t="shared" si="7"/>
        <v>0.14044350580781417</v>
      </c>
    </row>
    <row r="44" spans="1:25" s="220" customFormat="1" ht="19.5" customHeight="1" thickBot="1">
      <c r="A44" s="279" t="s">
        <v>56</v>
      </c>
      <c r="B44" s="276">
        <v>1163</v>
      </c>
      <c r="C44" s="275">
        <v>299</v>
      </c>
      <c r="D44" s="274">
        <v>0</v>
      </c>
      <c r="E44" s="273">
        <v>5</v>
      </c>
      <c r="F44" s="272">
        <f t="shared" si="0"/>
        <v>1467</v>
      </c>
      <c r="G44" s="277">
        <f t="shared" si="1"/>
        <v>0.002334875592671642</v>
      </c>
      <c r="H44" s="276">
        <v>1053</v>
      </c>
      <c r="I44" s="275">
        <v>263</v>
      </c>
      <c r="J44" s="274">
        <v>0</v>
      </c>
      <c r="K44" s="273">
        <v>0</v>
      </c>
      <c r="L44" s="272">
        <f t="shared" si="2"/>
        <v>1316</v>
      </c>
      <c r="M44" s="278">
        <f t="shared" si="3"/>
        <v>0.11474164133738607</v>
      </c>
      <c r="N44" s="276">
        <v>9389</v>
      </c>
      <c r="O44" s="275">
        <v>1218</v>
      </c>
      <c r="P44" s="274">
        <v>5073</v>
      </c>
      <c r="Q44" s="273">
        <v>4312</v>
      </c>
      <c r="R44" s="272">
        <f t="shared" si="4"/>
        <v>19992</v>
      </c>
      <c r="S44" s="277">
        <f t="shared" si="5"/>
        <v>0.003495589510923455</v>
      </c>
      <c r="T44" s="276">
        <v>9061</v>
      </c>
      <c r="U44" s="275">
        <v>2216</v>
      </c>
      <c r="V44" s="274">
        <v>1856</v>
      </c>
      <c r="W44" s="273">
        <v>1872</v>
      </c>
      <c r="X44" s="272">
        <f t="shared" si="6"/>
        <v>15005</v>
      </c>
      <c r="Y44" s="271">
        <f t="shared" si="7"/>
        <v>0.33235588137287575</v>
      </c>
    </row>
    <row r="45" ht="15" thickTop="1">
      <c r="A45" s="94" t="s">
        <v>43</v>
      </c>
    </row>
    <row r="46" ht="14.25">
      <c r="A46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5:Y65536 M45:M65536 Y3 M3">
    <cfRule type="cellIs" priority="3" dxfId="91" operator="lessThan" stopIfTrue="1">
      <formula>0</formula>
    </cfRule>
  </conditionalFormatting>
  <conditionalFormatting sqref="M9:M44 Y9:Y44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5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0" t="s">
        <v>28</v>
      </c>
      <c r="Y1" s="571"/>
    </row>
    <row r="2" ht="5.25" customHeight="1" thickBot="1"/>
    <row r="3" spans="1:25" ht="24.75" customHeight="1" thickTop="1">
      <c r="A3" s="631" t="s">
        <v>69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3"/>
    </row>
    <row r="4" spans="1:25" ht="21" customHeight="1" thickBot="1">
      <c r="A4" s="642" t="s">
        <v>45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4"/>
    </row>
    <row r="5" spans="1:25" s="270" customFormat="1" ht="15.75" customHeight="1" thickBot="1" thickTop="1">
      <c r="A5" s="653" t="s">
        <v>68</v>
      </c>
      <c r="B5" s="648" t="s">
        <v>36</v>
      </c>
      <c r="C5" s="649"/>
      <c r="D5" s="649"/>
      <c r="E5" s="649"/>
      <c r="F5" s="649"/>
      <c r="G5" s="649"/>
      <c r="H5" s="649"/>
      <c r="I5" s="649"/>
      <c r="J5" s="650"/>
      <c r="K5" s="650"/>
      <c r="L5" s="650"/>
      <c r="M5" s="651"/>
      <c r="N5" s="648" t="s">
        <v>35</v>
      </c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52"/>
    </row>
    <row r="6" spans="1:25" s="168" customFormat="1" ht="26.25" customHeight="1">
      <c r="A6" s="654"/>
      <c r="B6" s="637" t="s">
        <v>164</v>
      </c>
      <c r="C6" s="638"/>
      <c r="D6" s="638"/>
      <c r="E6" s="638"/>
      <c r="F6" s="638"/>
      <c r="G6" s="634" t="s">
        <v>34</v>
      </c>
      <c r="H6" s="637" t="s">
        <v>165</v>
      </c>
      <c r="I6" s="638"/>
      <c r="J6" s="638"/>
      <c r="K6" s="638"/>
      <c r="L6" s="638"/>
      <c r="M6" s="645" t="s">
        <v>33</v>
      </c>
      <c r="N6" s="637" t="s">
        <v>166</v>
      </c>
      <c r="O6" s="638"/>
      <c r="P6" s="638"/>
      <c r="Q6" s="638"/>
      <c r="R6" s="638"/>
      <c r="S6" s="634" t="s">
        <v>34</v>
      </c>
      <c r="T6" s="637" t="s">
        <v>167</v>
      </c>
      <c r="U6" s="638"/>
      <c r="V6" s="638"/>
      <c r="W6" s="638"/>
      <c r="X6" s="638"/>
      <c r="Y6" s="639" t="s">
        <v>33</v>
      </c>
    </row>
    <row r="7" spans="1:25" s="168" customFormat="1" ht="26.25" customHeight="1">
      <c r="A7" s="655"/>
      <c r="B7" s="626" t="s">
        <v>22</v>
      </c>
      <c r="C7" s="627"/>
      <c r="D7" s="628" t="s">
        <v>21</v>
      </c>
      <c r="E7" s="627"/>
      <c r="F7" s="629" t="s">
        <v>17</v>
      </c>
      <c r="G7" s="635"/>
      <c r="H7" s="626" t="s">
        <v>22</v>
      </c>
      <c r="I7" s="627"/>
      <c r="J7" s="628" t="s">
        <v>21</v>
      </c>
      <c r="K7" s="627"/>
      <c r="L7" s="629" t="s">
        <v>17</v>
      </c>
      <c r="M7" s="646"/>
      <c r="N7" s="626" t="s">
        <v>22</v>
      </c>
      <c r="O7" s="627"/>
      <c r="P7" s="628" t="s">
        <v>21</v>
      </c>
      <c r="Q7" s="627"/>
      <c r="R7" s="629" t="s">
        <v>17</v>
      </c>
      <c r="S7" s="635"/>
      <c r="T7" s="626" t="s">
        <v>22</v>
      </c>
      <c r="U7" s="627"/>
      <c r="V7" s="628" t="s">
        <v>21</v>
      </c>
      <c r="W7" s="627"/>
      <c r="X7" s="629" t="s">
        <v>17</v>
      </c>
      <c r="Y7" s="640"/>
    </row>
    <row r="8" spans="1:25" s="266" customFormat="1" ht="15" thickBot="1">
      <c r="A8" s="656"/>
      <c r="B8" s="269" t="s">
        <v>19</v>
      </c>
      <c r="C8" s="267" t="s">
        <v>18</v>
      </c>
      <c r="D8" s="268" t="s">
        <v>19</v>
      </c>
      <c r="E8" s="267" t="s">
        <v>18</v>
      </c>
      <c r="F8" s="630"/>
      <c r="G8" s="636"/>
      <c r="H8" s="269" t="s">
        <v>19</v>
      </c>
      <c r="I8" s="267" t="s">
        <v>18</v>
      </c>
      <c r="J8" s="268" t="s">
        <v>19</v>
      </c>
      <c r="K8" s="267" t="s">
        <v>18</v>
      </c>
      <c r="L8" s="630"/>
      <c r="M8" s="647"/>
      <c r="N8" s="269" t="s">
        <v>19</v>
      </c>
      <c r="O8" s="267" t="s">
        <v>18</v>
      </c>
      <c r="P8" s="268" t="s">
        <v>19</v>
      </c>
      <c r="Q8" s="267" t="s">
        <v>18</v>
      </c>
      <c r="R8" s="630"/>
      <c r="S8" s="636"/>
      <c r="T8" s="269" t="s">
        <v>19</v>
      </c>
      <c r="U8" s="267" t="s">
        <v>18</v>
      </c>
      <c r="V8" s="268" t="s">
        <v>19</v>
      </c>
      <c r="W8" s="267" t="s">
        <v>18</v>
      </c>
      <c r="X8" s="630"/>
      <c r="Y8" s="641"/>
    </row>
    <row r="9" spans="1:25" s="157" customFormat="1" ht="18" customHeight="1" thickBot="1" thickTop="1">
      <c r="A9" s="309" t="s">
        <v>24</v>
      </c>
      <c r="B9" s="438">
        <f>B10+B23+B38+B47+B55+B63</f>
        <v>325831</v>
      </c>
      <c r="C9" s="439">
        <f>C10+C23+C38+C47+C55+C63</f>
        <v>299764</v>
      </c>
      <c r="D9" s="440">
        <f>D10+D23+D38+D47+D55+D63</f>
        <v>1457</v>
      </c>
      <c r="E9" s="439">
        <f>E10+E23+E38+E47+E55+E63</f>
        <v>1247</v>
      </c>
      <c r="F9" s="440">
        <f aca="true" t="shared" si="0" ref="F9:F40">SUM(B9:E9)</f>
        <v>628299</v>
      </c>
      <c r="G9" s="441">
        <f aca="true" t="shared" si="1" ref="G9:G40">F9/$F$9</f>
        <v>1</v>
      </c>
      <c r="H9" s="438">
        <f>H10+H23+H38+H47+H55+H63</f>
        <v>288883</v>
      </c>
      <c r="I9" s="439">
        <f>I10+I23+I38+I47+I55+I63</f>
        <v>260029</v>
      </c>
      <c r="J9" s="440">
        <f>J10+J23+J38+J47+J55+J63</f>
        <v>1037</v>
      </c>
      <c r="K9" s="439">
        <f>K10+K23+K38+K47+K55+K63</f>
        <v>920</v>
      </c>
      <c r="L9" s="440">
        <f aca="true" t="shared" si="2" ref="L9:L40">SUM(H9:K9)</f>
        <v>550869</v>
      </c>
      <c r="M9" s="442">
        <f aca="true" t="shared" si="3" ref="M9:M40">IF(ISERROR(F9/L9-1),"         /0",(F9/L9-1))</f>
        <v>0.14055973380241027</v>
      </c>
      <c r="N9" s="438">
        <f>N10+N23+N38+N47+N55+N63</f>
        <v>2895866</v>
      </c>
      <c r="O9" s="439">
        <f>O10+O23+O38+O47+O55+O63</f>
        <v>2782440</v>
      </c>
      <c r="P9" s="440">
        <f>P10+P23+P38+P47+P55+P63</f>
        <v>21485</v>
      </c>
      <c r="Q9" s="439">
        <f>Q10+Q23+Q38+Q47+Q55+Q63</f>
        <v>19416</v>
      </c>
      <c r="R9" s="440">
        <f aca="true" t="shared" si="4" ref="R9:R40">SUM(N9:Q9)</f>
        <v>5719207</v>
      </c>
      <c r="S9" s="441">
        <f aca="true" t="shared" si="5" ref="S9:S40">R9/$R$9</f>
        <v>1</v>
      </c>
      <c r="T9" s="438">
        <f>T10+T23+T38+T47+T55+T63</f>
        <v>2630922</v>
      </c>
      <c r="U9" s="439">
        <f>U10+U23+U38+U47+U55+U63</f>
        <v>2485805</v>
      </c>
      <c r="V9" s="440">
        <f>V10+V23+V38+V47+V55+V63</f>
        <v>23462</v>
      </c>
      <c r="W9" s="439">
        <f>W10+W23+W38+W47+W55+W63</f>
        <v>22480</v>
      </c>
      <c r="X9" s="440">
        <f aca="true" t="shared" si="6" ref="X9:X40">SUM(T9:W9)</f>
        <v>5162669</v>
      </c>
      <c r="Y9" s="442">
        <f>IF(ISERROR(R9/X9-1),"         /0",(R9/X9-1))</f>
        <v>0.10780044198068861</v>
      </c>
    </row>
    <row r="10" spans="1:25" s="283" customFormat="1" ht="19.5" customHeight="1">
      <c r="A10" s="292" t="s">
        <v>61</v>
      </c>
      <c r="B10" s="289">
        <f>SUM(B11:B22)</f>
        <v>99792</v>
      </c>
      <c r="C10" s="288">
        <f>SUM(C11:C22)</f>
        <v>90270</v>
      </c>
      <c r="D10" s="287">
        <f>SUM(D11:D22)</f>
        <v>28</v>
      </c>
      <c r="E10" s="288">
        <f>SUM(E11:E22)</f>
        <v>21</v>
      </c>
      <c r="F10" s="287">
        <f t="shared" si="0"/>
        <v>190111</v>
      </c>
      <c r="G10" s="290">
        <f t="shared" si="1"/>
        <v>0.3025804593036118</v>
      </c>
      <c r="H10" s="289">
        <f>SUM(H11:H22)</f>
        <v>86219</v>
      </c>
      <c r="I10" s="288">
        <f>SUM(I11:I22)</f>
        <v>78711</v>
      </c>
      <c r="J10" s="287">
        <f>SUM(J11:J22)</f>
        <v>44</v>
      </c>
      <c r="K10" s="288">
        <f>SUM(K11:K22)</f>
        <v>34</v>
      </c>
      <c r="L10" s="287">
        <f t="shared" si="2"/>
        <v>165008</v>
      </c>
      <c r="M10" s="291">
        <f t="shared" si="3"/>
        <v>0.15213201784155927</v>
      </c>
      <c r="N10" s="289">
        <f>SUM(N11:N22)</f>
        <v>906691</v>
      </c>
      <c r="O10" s="288">
        <f>SUM(O11:O22)</f>
        <v>891846</v>
      </c>
      <c r="P10" s="287">
        <f>SUM(P11:P22)</f>
        <v>2196</v>
      </c>
      <c r="Q10" s="288">
        <f>SUM(Q11:Q22)</f>
        <v>1606</v>
      </c>
      <c r="R10" s="287">
        <f t="shared" si="4"/>
        <v>1802339</v>
      </c>
      <c r="S10" s="290">
        <f t="shared" si="5"/>
        <v>0.31513792034455124</v>
      </c>
      <c r="T10" s="289">
        <f>SUM(T11:T22)</f>
        <v>870212</v>
      </c>
      <c r="U10" s="288">
        <f>SUM(U11:U22)</f>
        <v>848423</v>
      </c>
      <c r="V10" s="287">
        <f>SUM(V11:V22)</f>
        <v>1072</v>
      </c>
      <c r="W10" s="288">
        <f>SUM(W11:W22)</f>
        <v>888</v>
      </c>
      <c r="X10" s="287">
        <f t="shared" si="6"/>
        <v>1720595</v>
      </c>
      <c r="Y10" s="284">
        <f aca="true" t="shared" si="7" ref="Y10:Y40">IF(ISERROR(R10/X10-1),"         /0",IF(R10/X10&gt;5,"  *  ",(R10/X10-1)))</f>
        <v>0.04750914654523575</v>
      </c>
    </row>
    <row r="11" spans="1:25" ht="19.5" customHeight="1">
      <c r="A11" s="235" t="s">
        <v>168</v>
      </c>
      <c r="B11" s="233">
        <v>36575</v>
      </c>
      <c r="C11" s="230">
        <v>32431</v>
      </c>
      <c r="D11" s="229">
        <v>15</v>
      </c>
      <c r="E11" s="230">
        <v>13</v>
      </c>
      <c r="F11" s="229">
        <f t="shared" si="0"/>
        <v>69034</v>
      </c>
      <c r="G11" s="232">
        <f t="shared" si="1"/>
        <v>0.10987443876243635</v>
      </c>
      <c r="H11" s="233">
        <v>36491</v>
      </c>
      <c r="I11" s="230">
        <v>33080</v>
      </c>
      <c r="J11" s="229">
        <v>13</v>
      </c>
      <c r="K11" s="230"/>
      <c r="L11" s="229">
        <f t="shared" si="2"/>
        <v>69584</v>
      </c>
      <c r="M11" s="234">
        <f t="shared" si="3"/>
        <v>-0.007904115888710095</v>
      </c>
      <c r="N11" s="233">
        <v>345723</v>
      </c>
      <c r="O11" s="230">
        <v>331620</v>
      </c>
      <c r="P11" s="229">
        <v>2095</v>
      </c>
      <c r="Q11" s="230">
        <v>1537</v>
      </c>
      <c r="R11" s="229">
        <f t="shared" si="4"/>
        <v>680975</v>
      </c>
      <c r="S11" s="232">
        <f t="shared" si="5"/>
        <v>0.1190680805922919</v>
      </c>
      <c r="T11" s="233">
        <v>349820</v>
      </c>
      <c r="U11" s="230">
        <v>338118</v>
      </c>
      <c r="V11" s="229">
        <v>962</v>
      </c>
      <c r="W11" s="230">
        <v>771</v>
      </c>
      <c r="X11" s="229">
        <f t="shared" si="6"/>
        <v>689671</v>
      </c>
      <c r="Y11" s="228">
        <f t="shared" si="7"/>
        <v>-0.01260891062550118</v>
      </c>
    </row>
    <row r="12" spans="1:25" ht="19.5" customHeight="1">
      <c r="A12" s="235" t="s">
        <v>188</v>
      </c>
      <c r="B12" s="233">
        <v>17319</v>
      </c>
      <c r="C12" s="230">
        <v>16029</v>
      </c>
      <c r="D12" s="229">
        <v>0</v>
      </c>
      <c r="E12" s="230">
        <v>0</v>
      </c>
      <c r="F12" s="229">
        <f t="shared" si="0"/>
        <v>33348</v>
      </c>
      <c r="G12" s="232">
        <f t="shared" si="1"/>
        <v>0.05307664026204084</v>
      </c>
      <c r="H12" s="233">
        <v>12651</v>
      </c>
      <c r="I12" s="230">
        <v>11756</v>
      </c>
      <c r="J12" s="229"/>
      <c r="K12" s="230"/>
      <c r="L12" s="229">
        <f t="shared" si="2"/>
        <v>24407</v>
      </c>
      <c r="M12" s="234">
        <f t="shared" si="3"/>
        <v>0.3663293317490883</v>
      </c>
      <c r="N12" s="233">
        <v>177476</v>
      </c>
      <c r="O12" s="230">
        <v>182289</v>
      </c>
      <c r="P12" s="229"/>
      <c r="Q12" s="230"/>
      <c r="R12" s="229">
        <f t="shared" si="4"/>
        <v>359765</v>
      </c>
      <c r="S12" s="232">
        <f t="shared" si="5"/>
        <v>0.06290469989982878</v>
      </c>
      <c r="T12" s="233">
        <v>159052</v>
      </c>
      <c r="U12" s="230">
        <v>159732</v>
      </c>
      <c r="V12" s="229"/>
      <c r="W12" s="230"/>
      <c r="X12" s="229">
        <f t="shared" si="6"/>
        <v>318784</v>
      </c>
      <c r="Y12" s="228">
        <f t="shared" si="7"/>
        <v>0.12855413069664734</v>
      </c>
    </row>
    <row r="13" spans="1:25" ht="19.5" customHeight="1">
      <c r="A13" s="235" t="s">
        <v>190</v>
      </c>
      <c r="B13" s="233">
        <v>12371</v>
      </c>
      <c r="C13" s="230">
        <v>11335</v>
      </c>
      <c r="D13" s="229">
        <v>0</v>
      </c>
      <c r="E13" s="230">
        <v>0</v>
      </c>
      <c r="F13" s="229">
        <f>SUM(B13:E13)</f>
        <v>23706</v>
      </c>
      <c r="G13" s="232">
        <f>F13/$F$9</f>
        <v>0.03773044362636261</v>
      </c>
      <c r="H13" s="233">
        <v>9259</v>
      </c>
      <c r="I13" s="230">
        <v>8362</v>
      </c>
      <c r="J13" s="229"/>
      <c r="K13" s="230"/>
      <c r="L13" s="229">
        <f>SUM(H13:K13)</f>
        <v>17621</v>
      </c>
      <c r="M13" s="234">
        <f>IF(ISERROR(F13/L13-1),"         /0",(F13/L13-1))</f>
        <v>0.3453265989444414</v>
      </c>
      <c r="N13" s="233">
        <v>96126</v>
      </c>
      <c r="O13" s="230">
        <v>93350</v>
      </c>
      <c r="P13" s="229"/>
      <c r="Q13" s="230"/>
      <c r="R13" s="229">
        <f>SUM(N13:Q13)</f>
        <v>189476</v>
      </c>
      <c r="S13" s="232">
        <f>R13/$R$9</f>
        <v>0.03312976781571291</v>
      </c>
      <c r="T13" s="233">
        <v>93664</v>
      </c>
      <c r="U13" s="230">
        <v>87821</v>
      </c>
      <c r="V13" s="229"/>
      <c r="W13" s="230"/>
      <c r="X13" s="229">
        <f>SUM(T13:W13)</f>
        <v>181485</v>
      </c>
      <c r="Y13" s="228">
        <f>IF(ISERROR(R13/X13-1),"         /0",IF(R13/X13&gt;5,"  *  ",(R13/X13-1)))</f>
        <v>0.04403118715045329</v>
      </c>
    </row>
    <row r="14" spans="1:25" ht="19.5" customHeight="1">
      <c r="A14" s="235" t="s">
        <v>192</v>
      </c>
      <c r="B14" s="233">
        <v>9235</v>
      </c>
      <c r="C14" s="230">
        <v>9089</v>
      </c>
      <c r="D14" s="229">
        <v>0</v>
      </c>
      <c r="E14" s="230">
        <v>0</v>
      </c>
      <c r="F14" s="229">
        <f t="shared" si="0"/>
        <v>18324</v>
      </c>
      <c r="G14" s="232">
        <f t="shared" si="1"/>
        <v>0.02916445832318689</v>
      </c>
      <c r="H14" s="233"/>
      <c r="I14" s="230"/>
      <c r="J14" s="229"/>
      <c r="K14" s="230"/>
      <c r="L14" s="229">
        <f t="shared" si="2"/>
        <v>0</v>
      </c>
      <c r="M14" s="234" t="str">
        <f t="shared" si="3"/>
        <v>         /0</v>
      </c>
      <c r="N14" s="233">
        <v>67851</v>
      </c>
      <c r="O14" s="230">
        <v>71347</v>
      </c>
      <c r="P14" s="229"/>
      <c r="Q14" s="230"/>
      <c r="R14" s="229">
        <f t="shared" si="4"/>
        <v>139198</v>
      </c>
      <c r="S14" s="232">
        <f t="shared" si="5"/>
        <v>0.02433868891264121</v>
      </c>
      <c r="T14" s="233"/>
      <c r="U14" s="230"/>
      <c r="V14" s="229"/>
      <c r="W14" s="230"/>
      <c r="X14" s="229">
        <f t="shared" si="6"/>
        <v>0</v>
      </c>
      <c r="Y14" s="228" t="str">
        <f t="shared" si="7"/>
        <v>         /0</v>
      </c>
    </row>
    <row r="15" spans="1:25" ht="19.5" customHeight="1">
      <c r="A15" s="235" t="s">
        <v>194</v>
      </c>
      <c r="B15" s="233">
        <v>8255</v>
      </c>
      <c r="C15" s="230">
        <v>7414</v>
      </c>
      <c r="D15" s="229">
        <v>0</v>
      </c>
      <c r="E15" s="230">
        <v>0</v>
      </c>
      <c r="F15" s="229">
        <f>SUM(B15:E15)</f>
        <v>15669</v>
      </c>
      <c r="G15" s="232">
        <f>F15/$F$9</f>
        <v>0.02493876323215539</v>
      </c>
      <c r="H15" s="233">
        <v>4224</v>
      </c>
      <c r="I15" s="230">
        <v>3689</v>
      </c>
      <c r="J15" s="229"/>
      <c r="K15" s="230"/>
      <c r="L15" s="229">
        <f>SUM(H15:K15)</f>
        <v>7913</v>
      </c>
      <c r="M15" s="234">
        <f>IF(ISERROR(F15/L15-1),"         /0",(F15/L15-1))</f>
        <v>0.9801592316441299</v>
      </c>
      <c r="N15" s="233">
        <v>56287</v>
      </c>
      <c r="O15" s="230">
        <v>54561</v>
      </c>
      <c r="P15" s="229"/>
      <c r="Q15" s="230"/>
      <c r="R15" s="229">
        <f>SUM(N15:Q15)</f>
        <v>110848</v>
      </c>
      <c r="S15" s="232">
        <f>R15/$R$9</f>
        <v>0.019381707988537573</v>
      </c>
      <c r="T15" s="233">
        <v>33360</v>
      </c>
      <c r="U15" s="230">
        <v>32776</v>
      </c>
      <c r="V15" s="229"/>
      <c r="W15" s="230"/>
      <c r="X15" s="229">
        <f>SUM(T15:W15)</f>
        <v>66136</v>
      </c>
      <c r="Y15" s="228">
        <f>IF(ISERROR(R15/X15-1),"         /0",IF(R15/X15&gt;5,"  *  ",(R15/X15-1)))</f>
        <v>0.6760614491351156</v>
      </c>
    </row>
    <row r="16" spans="1:25" ht="19.5" customHeight="1">
      <c r="A16" s="235" t="s">
        <v>196</v>
      </c>
      <c r="B16" s="233">
        <v>6260</v>
      </c>
      <c r="C16" s="230">
        <v>5756</v>
      </c>
      <c r="D16" s="229">
        <v>0</v>
      </c>
      <c r="E16" s="230">
        <v>0</v>
      </c>
      <c r="F16" s="229">
        <f>SUM(B16:E16)</f>
        <v>12016</v>
      </c>
      <c r="G16" s="232">
        <f>F16/$F$9</f>
        <v>0.019124652434589263</v>
      </c>
      <c r="H16" s="233">
        <v>6343</v>
      </c>
      <c r="I16" s="230">
        <v>6173</v>
      </c>
      <c r="J16" s="229"/>
      <c r="K16" s="230"/>
      <c r="L16" s="229">
        <f>SUM(H16:K16)</f>
        <v>12516</v>
      </c>
      <c r="M16" s="234">
        <f>IF(ISERROR(F16/L16-1),"         /0",(F16/L16-1))</f>
        <v>-0.039948865452221205</v>
      </c>
      <c r="N16" s="233">
        <v>56004</v>
      </c>
      <c r="O16" s="230">
        <v>57712</v>
      </c>
      <c r="P16" s="229"/>
      <c r="Q16" s="230"/>
      <c r="R16" s="229">
        <f>SUM(N16:Q16)</f>
        <v>113716</v>
      </c>
      <c r="S16" s="232">
        <f>R16/$R$9</f>
        <v>0.01988317611165324</v>
      </c>
      <c r="T16" s="233">
        <v>55800</v>
      </c>
      <c r="U16" s="230">
        <v>56827</v>
      </c>
      <c r="V16" s="229"/>
      <c r="W16" s="230"/>
      <c r="X16" s="229">
        <f>SUM(T16:W16)</f>
        <v>112627</v>
      </c>
      <c r="Y16" s="228">
        <f>IF(ISERROR(R16/X16-1),"         /0",IF(R16/X16&gt;5,"  *  ",(R16/X16-1)))</f>
        <v>0.009669084677741635</v>
      </c>
    </row>
    <row r="17" spans="1:25" ht="19.5" customHeight="1">
      <c r="A17" s="235" t="s">
        <v>224</v>
      </c>
      <c r="B17" s="233">
        <v>3490</v>
      </c>
      <c r="C17" s="230">
        <v>3203</v>
      </c>
      <c r="D17" s="229">
        <v>0</v>
      </c>
      <c r="E17" s="230">
        <v>0</v>
      </c>
      <c r="F17" s="229">
        <f>SUM(B17:E17)</f>
        <v>6693</v>
      </c>
      <c r="G17" s="232">
        <f>F17/$F$9</f>
        <v>0.010652571466769803</v>
      </c>
      <c r="H17" s="233">
        <v>2140</v>
      </c>
      <c r="I17" s="230">
        <v>1916</v>
      </c>
      <c r="J17" s="229"/>
      <c r="K17" s="230"/>
      <c r="L17" s="229">
        <f>SUM(H17:K17)</f>
        <v>4056</v>
      </c>
      <c r="M17" s="234">
        <f>IF(ISERROR(F17/L17-1),"         /0",(F17/L17-1))</f>
        <v>0.6501479289940828</v>
      </c>
      <c r="N17" s="233">
        <v>23755</v>
      </c>
      <c r="O17" s="230">
        <v>24144</v>
      </c>
      <c r="P17" s="229"/>
      <c r="Q17" s="230"/>
      <c r="R17" s="229">
        <f>SUM(N17:Q17)</f>
        <v>47899</v>
      </c>
      <c r="S17" s="232">
        <f>R17/$R$9</f>
        <v>0.008375112144043746</v>
      </c>
      <c r="T17" s="233">
        <v>36570</v>
      </c>
      <c r="U17" s="230">
        <v>34397</v>
      </c>
      <c r="V17" s="229"/>
      <c r="W17" s="230"/>
      <c r="X17" s="229">
        <f>SUM(T17:W17)</f>
        <v>70967</v>
      </c>
      <c r="Y17" s="228">
        <f>IF(ISERROR(R17/X17-1),"         /0",IF(R17/X17&gt;5,"  *  ",(R17/X17-1)))</f>
        <v>-0.3250524891851142</v>
      </c>
    </row>
    <row r="18" spans="1:25" ht="19.5" customHeight="1">
      <c r="A18" s="235" t="s">
        <v>202</v>
      </c>
      <c r="B18" s="233">
        <v>3588</v>
      </c>
      <c r="C18" s="230">
        <v>2831</v>
      </c>
      <c r="D18" s="229">
        <v>0</v>
      </c>
      <c r="E18" s="230">
        <v>0</v>
      </c>
      <c r="F18" s="229">
        <f t="shared" si="0"/>
        <v>6419</v>
      </c>
      <c r="G18" s="232">
        <f t="shared" si="1"/>
        <v>0.010216473366979735</v>
      </c>
      <c r="H18" s="233">
        <v>2770</v>
      </c>
      <c r="I18" s="230">
        <v>2255</v>
      </c>
      <c r="J18" s="229"/>
      <c r="K18" s="230"/>
      <c r="L18" s="229">
        <f t="shared" si="2"/>
        <v>5025</v>
      </c>
      <c r="M18" s="234">
        <f t="shared" si="3"/>
        <v>0.2774129353233832</v>
      </c>
      <c r="N18" s="233">
        <v>33334</v>
      </c>
      <c r="O18" s="230">
        <v>27653</v>
      </c>
      <c r="P18" s="229"/>
      <c r="Q18" s="230"/>
      <c r="R18" s="229">
        <f t="shared" si="4"/>
        <v>60987</v>
      </c>
      <c r="S18" s="232">
        <f t="shared" si="5"/>
        <v>0.010663541291651098</v>
      </c>
      <c r="T18" s="233">
        <v>26688</v>
      </c>
      <c r="U18" s="230">
        <v>22120</v>
      </c>
      <c r="V18" s="229"/>
      <c r="W18" s="230"/>
      <c r="X18" s="229">
        <f t="shared" si="6"/>
        <v>48808</v>
      </c>
      <c r="Y18" s="228">
        <f t="shared" si="7"/>
        <v>0.24952876577610228</v>
      </c>
    </row>
    <row r="19" spans="1:25" ht="19.5" customHeight="1">
      <c r="A19" s="235" t="s">
        <v>205</v>
      </c>
      <c r="B19" s="233">
        <v>921</v>
      </c>
      <c r="C19" s="230">
        <v>1169</v>
      </c>
      <c r="D19" s="229">
        <v>0</v>
      </c>
      <c r="E19" s="230">
        <v>0</v>
      </c>
      <c r="F19" s="229">
        <f>SUM(B19:E19)</f>
        <v>2090</v>
      </c>
      <c r="G19" s="232">
        <f>F19/$F$9</f>
        <v>0.0033264417100775266</v>
      </c>
      <c r="H19" s="233"/>
      <c r="I19" s="230"/>
      <c r="J19" s="229"/>
      <c r="K19" s="230"/>
      <c r="L19" s="229">
        <f>SUM(H19:K19)</f>
        <v>0</v>
      </c>
      <c r="M19" s="234" t="str">
        <f>IF(ISERROR(F19/L19-1),"         /0",(F19/L19-1))</f>
        <v>         /0</v>
      </c>
      <c r="N19" s="233">
        <v>3767</v>
      </c>
      <c r="O19" s="230">
        <v>4459</v>
      </c>
      <c r="P19" s="229"/>
      <c r="Q19" s="230"/>
      <c r="R19" s="229">
        <f>SUM(N19:Q19)</f>
        <v>8226</v>
      </c>
      <c r="S19" s="232">
        <f>R19/$R$9</f>
        <v>0.0014383112903589607</v>
      </c>
      <c r="T19" s="233"/>
      <c r="U19" s="230"/>
      <c r="V19" s="229"/>
      <c r="W19" s="230"/>
      <c r="X19" s="229">
        <f>SUM(T19:W19)</f>
        <v>0</v>
      </c>
      <c r="Y19" s="228" t="str">
        <f>IF(ISERROR(R19/X19-1),"         /0",IF(R19/X19&gt;5,"  *  ",(R19/X19-1)))</f>
        <v>         /0</v>
      </c>
    </row>
    <row r="20" spans="1:25" ht="19.5" customHeight="1">
      <c r="A20" s="235" t="s">
        <v>197</v>
      </c>
      <c r="B20" s="233">
        <v>936</v>
      </c>
      <c r="C20" s="230">
        <v>445</v>
      </c>
      <c r="D20" s="229">
        <v>0</v>
      </c>
      <c r="E20" s="230">
        <v>0</v>
      </c>
      <c r="F20" s="229">
        <f t="shared" si="0"/>
        <v>1381</v>
      </c>
      <c r="G20" s="232">
        <f t="shared" si="1"/>
        <v>0.002197998086898117</v>
      </c>
      <c r="H20" s="233">
        <v>954</v>
      </c>
      <c r="I20" s="230">
        <v>776</v>
      </c>
      <c r="J20" s="229"/>
      <c r="K20" s="230"/>
      <c r="L20" s="229">
        <f t="shared" si="2"/>
        <v>1730</v>
      </c>
      <c r="M20" s="234">
        <f t="shared" si="3"/>
        <v>-0.2017341040462428</v>
      </c>
      <c r="N20" s="233">
        <v>4100</v>
      </c>
      <c r="O20" s="230">
        <v>3690</v>
      </c>
      <c r="P20" s="229"/>
      <c r="Q20" s="230"/>
      <c r="R20" s="229">
        <f t="shared" si="4"/>
        <v>7790</v>
      </c>
      <c r="S20" s="232">
        <f t="shared" si="5"/>
        <v>0.001362076945282799</v>
      </c>
      <c r="T20" s="233">
        <v>6137</v>
      </c>
      <c r="U20" s="230">
        <v>5002</v>
      </c>
      <c r="V20" s="229"/>
      <c r="W20" s="230"/>
      <c r="X20" s="229">
        <f t="shared" si="6"/>
        <v>11139</v>
      </c>
      <c r="Y20" s="228">
        <f t="shared" si="7"/>
        <v>-0.30065535505880236</v>
      </c>
    </row>
    <row r="21" spans="1:25" ht="19.5" customHeight="1">
      <c r="A21" s="235" t="s">
        <v>200</v>
      </c>
      <c r="B21" s="233">
        <v>682</v>
      </c>
      <c r="C21" s="230">
        <v>565</v>
      </c>
      <c r="D21" s="229">
        <v>0</v>
      </c>
      <c r="E21" s="230">
        <v>0</v>
      </c>
      <c r="F21" s="229">
        <f t="shared" si="0"/>
        <v>1247</v>
      </c>
      <c r="G21" s="232">
        <f t="shared" si="1"/>
        <v>0.001984723833716113</v>
      </c>
      <c r="H21" s="233">
        <v>208</v>
      </c>
      <c r="I21" s="230">
        <v>337</v>
      </c>
      <c r="J21" s="229"/>
      <c r="K21" s="230"/>
      <c r="L21" s="229">
        <f t="shared" si="2"/>
        <v>545</v>
      </c>
      <c r="M21" s="234">
        <f t="shared" si="3"/>
        <v>1.288073394495413</v>
      </c>
      <c r="N21" s="233">
        <v>6788</v>
      </c>
      <c r="O21" s="230">
        <v>7079</v>
      </c>
      <c r="P21" s="229"/>
      <c r="Q21" s="230"/>
      <c r="R21" s="229">
        <f t="shared" si="4"/>
        <v>13867</v>
      </c>
      <c r="S21" s="232">
        <f t="shared" si="5"/>
        <v>0.0024246368421356316</v>
      </c>
      <c r="T21" s="233">
        <v>8812</v>
      </c>
      <c r="U21" s="230">
        <v>7879</v>
      </c>
      <c r="V21" s="229"/>
      <c r="W21" s="230"/>
      <c r="X21" s="229">
        <f t="shared" si="6"/>
        <v>16691</v>
      </c>
      <c r="Y21" s="228">
        <f t="shared" si="7"/>
        <v>-0.1691929782517524</v>
      </c>
    </row>
    <row r="22" spans="1:25" ht="19.5" customHeight="1" thickBot="1">
      <c r="A22" s="235" t="s">
        <v>179</v>
      </c>
      <c r="B22" s="233">
        <v>160</v>
      </c>
      <c r="C22" s="230">
        <v>3</v>
      </c>
      <c r="D22" s="229">
        <v>13</v>
      </c>
      <c r="E22" s="230">
        <v>8</v>
      </c>
      <c r="F22" s="229">
        <f t="shared" si="0"/>
        <v>184</v>
      </c>
      <c r="G22" s="232">
        <f t="shared" si="1"/>
        <v>0.0002928541983991698</v>
      </c>
      <c r="H22" s="233">
        <v>11179</v>
      </c>
      <c r="I22" s="230">
        <v>10367</v>
      </c>
      <c r="J22" s="229">
        <v>31</v>
      </c>
      <c r="K22" s="230">
        <v>34</v>
      </c>
      <c r="L22" s="229">
        <f t="shared" si="2"/>
        <v>21611</v>
      </c>
      <c r="M22" s="234">
        <f t="shared" si="3"/>
        <v>-0.9914858174078016</v>
      </c>
      <c r="N22" s="233">
        <v>35480</v>
      </c>
      <c r="O22" s="230">
        <v>33942</v>
      </c>
      <c r="P22" s="229">
        <v>101</v>
      </c>
      <c r="Q22" s="230">
        <v>69</v>
      </c>
      <c r="R22" s="229">
        <f t="shared" si="4"/>
        <v>69592</v>
      </c>
      <c r="S22" s="232">
        <f t="shared" si="5"/>
        <v>0.01216812051041342</v>
      </c>
      <c r="T22" s="233">
        <v>100309</v>
      </c>
      <c r="U22" s="230">
        <v>103751</v>
      </c>
      <c r="V22" s="229">
        <v>110</v>
      </c>
      <c r="W22" s="230">
        <v>117</v>
      </c>
      <c r="X22" s="229">
        <f t="shared" si="6"/>
        <v>204287</v>
      </c>
      <c r="Y22" s="228">
        <f t="shared" si="7"/>
        <v>-0.6593420041412327</v>
      </c>
    </row>
    <row r="23" spans="1:25" s="283" customFormat="1" ht="19.5" customHeight="1">
      <c r="A23" s="292" t="s">
        <v>60</v>
      </c>
      <c r="B23" s="289">
        <f>SUM(B24:B37)</f>
        <v>92956</v>
      </c>
      <c r="C23" s="288">
        <f>SUM(C24:C37)</f>
        <v>88597</v>
      </c>
      <c r="D23" s="287">
        <f>SUM(D24:D37)</f>
        <v>148</v>
      </c>
      <c r="E23" s="288">
        <f>SUM(E24:E37)</f>
        <v>23</v>
      </c>
      <c r="F23" s="287">
        <f t="shared" si="0"/>
        <v>181724</v>
      </c>
      <c r="G23" s="290">
        <f t="shared" si="1"/>
        <v>0.28923171929288444</v>
      </c>
      <c r="H23" s="289">
        <f>SUM(H24:H37)</f>
        <v>83221</v>
      </c>
      <c r="I23" s="288">
        <f>SUM(I24:I37)</f>
        <v>79101</v>
      </c>
      <c r="J23" s="287">
        <f>SUM(J24:J37)</f>
        <v>234</v>
      </c>
      <c r="K23" s="288">
        <f>SUM(K24:K37)</f>
        <v>162</v>
      </c>
      <c r="L23" s="287">
        <f t="shared" si="2"/>
        <v>162718</v>
      </c>
      <c r="M23" s="291">
        <f t="shared" si="3"/>
        <v>0.11680330387541638</v>
      </c>
      <c r="N23" s="289">
        <f>SUM(N24:N37)</f>
        <v>801037</v>
      </c>
      <c r="O23" s="288">
        <f>SUM(O24:O37)</f>
        <v>781073</v>
      </c>
      <c r="P23" s="287">
        <f>SUM(P24:P37)</f>
        <v>2457</v>
      </c>
      <c r="Q23" s="288">
        <f>SUM(Q24:Q37)</f>
        <v>2194</v>
      </c>
      <c r="R23" s="287">
        <f t="shared" si="4"/>
        <v>1586761</v>
      </c>
      <c r="S23" s="290">
        <f t="shared" si="5"/>
        <v>0.27744423309035676</v>
      </c>
      <c r="T23" s="289">
        <f>SUM(T24:T37)</f>
        <v>717536</v>
      </c>
      <c r="U23" s="288">
        <f>SUM(U24:U37)</f>
        <v>707018</v>
      </c>
      <c r="V23" s="287">
        <f>SUM(V24:V37)</f>
        <v>7623</v>
      </c>
      <c r="W23" s="288">
        <f>SUM(W24:W37)</f>
        <v>7130</v>
      </c>
      <c r="X23" s="287">
        <f t="shared" si="6"/>
        <v>1439307</v>
      </c>
      <c r="Y23" s="284">
        <f t="shared" si="7"/>
        <v>0.10244791416980537</v>
      </c>
    </row>
    <row r="24" spans="1:25" ht="19.5" customHeight="1">
      <c r="A24" s="250" t="s">
        <v>168</v>
      </c>
      <c r="B24" s="247">
        <v>33435</v>
      </c>
      <c r="C24" s="245">
        <v>31512</v>
      </c>
      <c r="D24" s="246">
        <v>2</v>
      </c>
      <c r="E24" s="245">
        <v>14</v>
      </c>
      <c r="F24" s="246">
        <f t="shared" si="0"/>
        <v>64963</v>
      </c>
      <c r="G24" s="248">
        <f t="shared" si="1"/>
        <v>0.10339503962285472</v>
      </c>
      <c r="H24" s="247">
        <v>29387</v>
      </c>
      <c r="I24" s="245">
        <v>27499</v>
      </c>
      <c r="J24" s="246">
        <v>5</v>
      </c>
      <c r="K24" s="245"/>
      <c r="L24" s="246">
        <f t="shared" si="2"/>
        <v>56891</v>
      </c>
      <c r="M24" s="249">
        <f t="shared" si="3"/>
        <v>0.141885359722979</v>
      </c>
      <c r="N24" s="247">
        <v>312427</v>
      </c>
      <c r="O24" s="245">
        <v>306143</v>
      </c>
      <c r="P24" s="246">
        <v>825</v>
      </c>
      <c r="Q24" s="245">
        <v>483</v>
      </c>
      <c r="R24" s="246">
        <f t="shared" si="4"/>
        <v>619878</v>
      </c>
      <c r="S24" s="248">
        <f t="shared" si="5"/>
        <v>0.10838530586495645</v>
      </c>
      <c r="T24" s="247">
        <v>265832</v>
      </c>
      <c r="U24" s="245">
        <v>260849</v>
      </c>
      <c r="V24" s="246">
        <v>553</v>
      </c>
      <c r="W24" s="245">
        <v>221</v>
      </c>
      <c r="X24" s="246">
        <f t="shared" si="6"/>
        <v>527455</v>
      </c>
      <c r="Y24" s="244">
        <f t="shared" si="7"/>
        <v>0.17522442672834648</v>
      </c>
    </row>
    <row r="25" spans="1:25" ht="19.5" customHeight="1">
      <c r="A25" s="250" t="s">
        <v>187</v>
      </c>
      <c r="B25" s="247">
        <v>20628</v>
      </c>
      <c r="C25" s="245">
        <v>20276</v>
      </c>
      <c r="D25" s="246">
        <v>0</v>
      </c>
      <c r="E25" s="245">
        <v>0</v>
      </c>
      <c r="F25" s="246">
        <f t="shared" si="0"/>
        <v>40904</v>
      </c>
      <c r="G25" s="248">
        <f t="shared" si="1"/>
        <v>0.06510276158325892</v>
      </c>
      <c r="H25" s="247">
        <v>13399</v>
      </c>
      <c r="I25" s="245">
        <v>13992</v>
      </c>
      <c r="J25" s="246"/>
      <c r="K25" s="245"/>
      <c r="L25" s="246">
        <f t="shared" si="2"/>
        <v>27391</v>
      </c>
      <c r="M25" s="249">
        <f t="shared" si="3"/>
        <v>0.49333722755649667</v>
      </c>
      <c r="N25" s="247">
        <v>163590</v>
      </c>
      <c r="O25" s="245">
        <v>158884</v>
      </c>
      <c r="P25" s="246"/>
      <c r="Q25" s="245"/>
      <c r="R25" s="246">
        <f t="shared" si="4"/>
        <v>322474</v>
      </c>
      <c r="S25" s="248">
        <f t="shared" si="5"/>
        <v>0.05638439035341788</v>
      </c>
      <c r="T25" s="247">
        <v>112639</v>
      </c>
      <c r="U25" s="245">
        <v>111509</v>
      </c>
      <c r="V25" s="246">
        <v>687</v>
      </c>
      <c r="W25" s="245">
        <v>596</v>
      </c>
      <c r="X25" s="246">
        <f t="shared" si="6"/>
        <v>225431</v>
      </c>
      <c r="Y25" s="244">
        <f t="shared" si="7"/>
        <v>0.4304776184286987</v>
      </c>
    </row>
    <row r="26" spans="1:25" ht="19.5" customHeight="1">
      <c r="A26" s="250" t="s">
        <v>191</v>
      </c>
      <c r="B26" s="247">
        <v>9677</v>
      </c>
      <c r="C26" s="245">
        <v>9442</v>
      </c>
      <c r="D26" s="246">
        <v>137</v>
      </c>
      <c r="E26" s="245">
        <v>0</v>
      </c>
      <c r="F26" s="246">
        <f t="shared" si="0"/>
        <v>19256</v>
      </c>
      <c r="G26" s="248">
        <f t="shared" si="1"/>
        <v>0.03064782850203486</v>
      </c>
      <c r="H26" s="247">
        <v>9978</v>
      </c>
      <c r="I26" s="245">
        <v>9404</v>
      </c>
      <c r="J26" s="246"/>
      <c r="K26" s="245"/>
      <c r="L26" s="246">
        <f t="shared" si="2"/>
        <v>19382</v>
      </c>
      <c r="M26" s="249">
        <f t="shared" si="3"/>
        <v>-0.006500877102466163</v>
      </c>
      <c r="N26" s="247">
        <v>67245</v>
      </c>
      <c r="O26" s="245">
        <v>67702</v>
      </c>
      <c r="P26" s="246">
        <v>643</v>
      </c>
      <c r="Q26" s="245">
        <v>507</v>
      </c>
      <c r="R26" s="246">
        <f t="shared" si="4"/>
        <v>136097</v>
      </c>
      <c r="S26" s="248">
        <f t="shared" si="5"/>
        <v>0.023796480875757777</v>
      </c>
      <c r="T26" s="247">
        <v>90260</v>
      </c>
      <c r="U26" s="245">
        <v>86853</v>
      </c>
      <c r="V26" s="246"/>
      <c r="W26" s="245"/>
      <c r="X26" s="246">
        <f t="shared" si="6"/>
        <v>177113</v>
      </c>
      <c r="Y26" s="244">
        <f t="shared" si="7"/>
        <v>-0.2315809680825236</v>
      </c>
    </row>
    <row r="27" spans="1:25" ht="19.5" customHeight="1">
      <c r="A27" s="250" t="s">
        <v>193</v>
      </c>
      <c r="B27" s="247">
        <v>8705</v>
      </c>
      <c r="C27" s="245">
        <v>7385</v>
      </c>
      <c r="D27" s="246">
        <v>0</v>
      </c>
      <c r="E27" s="245">
        <v>0</v>
      </c>
      <c r="F27" s="246">
        <f>SUM(B27:E27)</f>
        <v>16090</v>
      </c>
      <c r="G27" s="248">
        <f>F27/$F$9</f>
        <v>0.025608826370883925</v>
      </c>
      <c r="H27" s="247">
        <v>9193</v>
      </c>
      <c r="I27" s="245">
        <v>8119</v>
      </c>
      <c r="J27" s="246"/>
      <c r="K27" s="245"/>
      <c r="L27" s="246">
        <f>SUM(H27:K27)</f>
        <v>17312</v>
      </c>
      <c r="M27" s="249">
        <f>IF(ISERROR(F27/L27-1),"         /0",(F27/L27-1))</f>
        <v>-0.07058687615526804</v>
      </c>
      <c r="N27" s="247">
        <v>82852</v>
      </c>
      <c r="O27" s="245">
        <v>73593</v>
      </c>
      <c r="P27" s="246"/>
      <c r="Q27" s="245"/>
      <c r="R27" s="246">
        <f>SUM(N27:Q27)</f>
        <v>156445</v>
      </c>
      <c r="S27" s="248">
        <f>R27/$R$9</f>
        <v>0.02735431677853241</v>
      </c>
      <c r="T27" s="247">
        <v>78441</v>
      </c>
      <c r="U27" s="245">
        <v>76278</v>
      </c>
      <c r="V27" s="246"/>
      <c r="W27" s="245"/>
      <c r="X27" s="246">
        <f>SUM(T27:W27)</f>
        <v>154719</v>
      </c>
      <c r="Y27" s="244">
        <f>IF(ISERROR(R27/X27-1),"         /0",IF(R27/X27&gt;5,"  *  ",(R27/X27-1)))</f>
        <v>0.01115570809015054</v>
      </c>
    </row>
    <row r="28" spans="1:25" ht="19.5" customHeight="1">
      <c r="A28" s="250" t="s">
        <v>199</v>
      </c>
      <c r="B28" s="247">
        <v>5198</v>
      </c>
      <c r="C28" s="245">
        <v>4945</v>
      </c>
      <c r="D28" s="246">
        <v>0</v>
      </c>
      <c r="E28" s="245">
        <v>0</v>
      </c>
      <c r="F28" s="246">
        <f t="shared" si="0"/>
        <v>10143</v>
      </c>
      <c r="G28" s="248">
        <f t="shared" si="1"/>
        <v>0.016143587686754238</v>
      </c>
      <c r="H28" s="247">
        <v>2963</v>
      </c>
      <c r="I28" s="245">
        <v>2917</v>
      </c>
      <c r="J28" s="246"/>
      <c r="K28" s="245"/>
      <c r="L28" s="246">
        <f t="shared" si="2"/>
        <v>5880</v>
      </c>
      <c r="M28" s="249">
        <f t="shared" si="3"/>
        <v>0.7250000000000001</v>
      </c>
      <c r="N28" s="247">
        <v>41487</v>
      </c>
      <c r="O28" s="245">
        <v>39311</v>
      </c>
      <c r="P28" s="246"/>
      <c r="Q28" s="245"/>
      <c r="R28" s="246">
        <f t="shared" si="4"/>
        <v>80798</v>
      </c>
      <c r="S28" s="248">
        <f t="shared" si="5"/>
        <v>0.014127483058403027</v>
      </c>
      <c r="T28" s="247">
        <v>30526</v>
      </c>
      <c r="U28" s="245">
        <v>29365</v>
      </c>
      <c r="V28" s="246"/>
      <c r="W28" s="245"/>
      <c r="X28" s="246">
        <f t="shared" si="6"/>
        <v>59891</v>
      </c>
      <c r="Y28" s="244">
        <f t="shared" si="7"/>
        <v>0.3490841695747273</v>
      </c>
    </row>
    <row r="29" spans="1:25" ht="19.5" customHeight="1">
      <c r="A29" s="250" t="s">
        <v>169</v>
      </c>
      <c r="B29" s="247">
        <v>4834</v>
      </c>
      <c r="C29" s="245">
        <v>2996</v>
      </c>
      <c r="D29" s="246">
        <v>0</v>
      </c>
      <c r="E29" s="245">
        <v>0</v>
      </c>
      <c r="F29" s="246">
        <f>SUM(B29:E29)</f>
        <v>7830</v>
      </c>
      <c r="G29" s="248">
        <f>F29/$F$9</f>
        <v>0.01246221942100815</v>
      </c>
      <c r="H29" s="247">
        <v>5218</v>
      </c>
      <c r="I29" s="245">
        <v>3269</v>
      </c>
      <c r="J29" s="246"/>
      <c r="K29" s="245"/>
      <c r="L29" s="246">
        <f>SUM(H29:K29)</f>
        <v>8487</v>
      </c>
      <c r="M29" s="249">
        <f>IF(ISERROR(F29/L29-1),"         /0",(F29/L29-1))</f>
        <v>-0.0774125132555673</v>
      </c>
      <c r="N29" s="247">
        <v>41756</v>
      </c>
      <c r="O29" s="245">
        <v>36324</v>
      </c>
      <c r="P29" s="246"/>
      <c r="Q29" s="245"/>
      <c r="R29" s="246">
        <f>SUM(N29:Q29)</f>
        <v>78080</v>
      </c>
      <c r="S29" s="248">
        <f>R29/$R$9</f>
        <v>0.013652242347584201</v>
      </c>
      <c r="T29" s="247">
        <v>23846</v>
      </c>
      <c r="U29" s="245">
        <v>23760</v>
      </c>
      <c r="V29" s="246"/>
      <c r="W29" s="245"/>
      <c r="X29" s="246">
        <f>SUM(T29:W29)</f>
        <v>47606</v>
      </c>
      <c r="Y29" s="244">
        <f>IF(ISERROR(R29/X29-1),"         /0",IF(R29/X29&gt;5,"  *  ",(R29/X29-1)))</f>
        <v>0.6401293954543545</v>
      </c>
    </row>
    <row r="30" spans="1:25" ht="19.5" customHeight="1">
      <c r="A30" s="250" t="s">
        <v>203</v>
      </c>
      <c r="B30" s="247">
        <v>2863</v>
      </c>
      <c r="C30" s="245">
        <v>3060</v>
      </c>
      <c r="D30" s="246">
        <v>0</v>
      </c>
      <c r="E30" s="245">
        <v>0</v>
      </c>
      <c r="F30" s="246">
        <f>SUM(B30:E30)</f>
        <v>5923</v>
      </c>
      <c r="G30" s="248">
        <f>F30/$F$9</f>
        <v>0.00942704031042545</v>
      </c>
      <c r="H30" s="247">
        <v>2027</v>
      </c>
      <c r="I30" s="245">
        <v>2037</v>
      </c>
      <c r="J30" s="246"/>
      <c r="K30" s="245"/>
      <c r="L30" s="246">
        <f>SUM(H30:K30)</f>
        <v>4064</v>
      </c>
      <c r="M30" s="249">
        <f>IF(ISERROR(F30/L30-1),"         /0",(F30/L30-1))</f>
        <v>0.45743110236220463</v>
      </c>
      <c r="N30" s="247">
        <v>24256</v>
      </c>
      <c r="O30" s="245">
        <v>24565</v>
      </c>
      <c r="P30" s="246"/>
      <c r="Q30" s="245"/>
      <c r="R30" s="246">
        <f>SUM(N30:Q30)</f>
        <v>48821</v>
      </c>
      <c r="S30" s="248">
        <f>R30/$R$9</f>
        <v>0.008536323304961685</v>
      </c>
      <c r="T30" s="247">
        <v>19586</v>
      </c>
      <c r="U30" s="245">
        <v>19554</v>
      </c>
      <c r="V30" s="246"/>
      <c r="W30" s="245"/>
      <c r="X30" s="246">
        <f>SUM(T30:W30)</f>
        <v>39140</v>
      </c>
      <c r="Y30" s="244">
        <f>IF(ISERROR(R30/X30-1),"         /0",IF(R30/X30&gt;5,"  *  ",(R30/X30-1)))</f>
        <v>0.24734287174246306</v>
      </c>
    </row>
    <row r="31" spans="1:25" ht="19.5" customHeight="1">
      <c r="A31" s="250" t="s">
        <v>204</v>
      </c>
      <c r="B31" s="247">
        <v>2033</v>
      </c>
      <c r="C31" s="245">
        <v>2797</v>
      </c>
      <c r="D31" s="246">
        <v>0</v>
      </c>
      <c r="E31" s="245">
        <v>0</v>
      </c>
      <c r="F31" s="246">
        <f>SUM(B31:E31)</f>
        <v>4830</v>
      </c>
      <c r="G31" s="248">
        <f>F31/$F$9</f>
        <v>0.0076874227079782075</v>
      </c>
      <c r="H31" s="247">
        <v>938</v>
      </c>
      <c r="I31" s="245">
        <v>948</v>
      </c>
      <c r="J31" s="246">
        <v>218</v>
      </c>
      <c r="K31" s="245">
        <v>145</v>
      </c>
      <c r="L31" s="246">
        <f>SUM(H31:K31)</f>
        <v>2249</v>
      </c>
      <c r="M31" s="249">
        <f>IF(ISERROR(F31/L31-1),"         /0",(F31/L31-1))</f>
        <v>1.1476211649622052</v>
      </c>
      <c r="N31" s="247">
        <v>9742</v>
      </c>
      <c r="O31" s="245">
        <v>10943</v>
      </c>
      <c r="P31" s="246">
        <v>919</v>
      </c>
      <c r="Q31" s="245">
        <v>1131</v>
      </c>
      <c r="R31" s="246">
        <f>SUM(N31:Q31)</f>
        <v>22735</v>
      </c>
      <c r="S31" s="248">
        <f>R31/$R$9</f>
        <v>0.003975201457125087</v>
      </c>
      <c r="T31" s="247">
        <v>7797</v>
      </c>
      <c r="U31" s="245">
        <v>7831</v>
      </c>
      <c r="V31" s="246">
        <v>6260</v>
      </c>
      <c r="W31" s="245">
        <v>6206</v>
      </c>
      <c r="X31" s="246">
        <f>SUM(T31:W31)</f>
        <v>28094</v>
      </c>
      <c r="Y31" s="244">
        <f>IF(ISERROR(R31/X31-1),"         /0",IF(R31/X31&gt;5,"  *  ",(R31/X31-1)))</f>
        <v>-0.19075247383783012</v>
      </c>
    </row>
    <row r="32" spans="1:25" ht="19.5" customHeight="1">
      <c r="A32" s="250" t="s">
        <v>224</v>
      </c>
      <c r="B32" s="247">
        <v>1726</v>
      </c>
      <c r="C32" s="245">
        <v>1765</v>
      </c>
      <c r="D32" s="246">
        <v>0</v>
      </c>
      <c r="E32" s="245">
        <v>0</v>
      </c>
      <c r="F32" s="246">
        <f t="shared" si="0"/>
        <v>3491</v>
      </c>
      <c r="G32" s="248">
        <f t="shared" si="1"/>
        <v>0.0055562717750625105</v>
      </c>
      <c r="H32" s="247"/>
      <c r="I32" s="245"/>
      <c r="J32" s="246"/>
      <c r="K32" s="245"/>
      <c r="L32" s="246">
        <f t="shared" si="2"/>
        <v>0</v>
      </c>
      <c r="M32" s="249" t="str">
        <f t="shared" si="3"/>
        <v>         /0</v>
      </c>
      <c r="N32" s="247">
        <v>2913</v>
      </c>
      <c r="O32" s="245">
        <v>2912</v>
      </c>
      <c r="P32" s="246"/>
      <c r="Q32" s="245"/>
      <c r="R32" s="246">
        <f t="shared" si="4"/>
        <v>5825</v>
      </c>
      <c r="S32" s="248">
        <f t="shared" si="5"/>
        <v>0.0010184978441941338</v>
      </c>
      <c r="T32" s="247"/>
      <c r="U32" s="245"/>
      <c r="V32" s="246"/>
      <c r="W32" s="245"/>
      <c r="X32" s="246">
        <f t="shared" si="6"/>
        <v>0</v>
      </c>
      <c r="Y32" s="244" t="str">
        <f t="shared" si="7"/>
        <v>         /0</v>
      </c>
    </row>
    <row r="33" spans="1:25" ht="19.5" customHeight="1">
      <c r="A33" s="250" t="s">
        <v>206</v>
      </c>
      <c r="B33" s="247">
        <v>1650</v>
      </c>
      <c r="C33" s="245">
        <v>1153</v>
      </c>
      <c r="D33" s="246">
        <v>0</v>
      </c>
      <c r="E33" s="245">
        <v>0</v>
      </c>
      <c r="F33" s="246">
        <f t="shared" si="0"/>
        <v>2803</v>
      </c>
      <c r="G33" s="248">
        <f t="shared" si="1"/>
        <v>0.00446125172887431</v>
      </c>
      <c r="H33" s="247">
        <v>3161</v>
      </c>
      <c r="I33" s="245">
        <v>3059</v>
      </c>
      <c r="J33" s="246"/>
      <c r="K33" s="245"/>
      <c r="L33" s="246">
        <f t="shared" si="2"/>
        <v>6220</v>
      </c>
      <c r="M33" s="249">
        <f t="shared" si="3"/>
        <v>-0.5493569131832797</v>
      </c>
      <c r="N33" s="247">
        <v>10941</v>
      </c>
      <c r="O33" s="245">
        <v>9515</v>
      </c>
      <c r="P33" s="246"/>
      <c r="Q33" s="245"/>
      <c r="R33" s="246">
        <f t="shared" si="4"/>
        <v>20456</v>
      </c>
      <c r="S33" s="248">
        <f t="shared" si="5"/>
        <v>0.003576719639628361</v>
      </c>
      <c r="T33" s="247">
        <v>10764</v>
      </c>
      <c r="U33" s="245">
        <v>11572</v>
      </c>
      <c r="V33" s="246"/>
      <c r="W33" s="245"/>
      <c r="X33" s="246">
        <f t="shared" si="6"/>
        <v>22336</v>
      </c>
      <c r="Y33" s="244">
        <f t="shared" si="7"/>
        <v>-0.08416905444126077</v>
      </c>
    </row>
    <row r="34" spans="1:25" ht="19.5" customHeight="1">
      <c r="A34" s="250" t="s">
        <v>200</v>
      </c>
      <c r="B34" s="247">
        <v>868</v>
      </c>
      <c r="C34" s="245">
        <v>1737</v>
      </c>
      <c r="D34" s="246">
        <v>0</v>
      </c>
      <c r="E34" s="245">
        <v>0</v>
      </c>
      <c r="F34" s="246">
        <f t="shared" si="0"/>
        <v>2605</v>
      </c>
      <c r="G34" s="248">
        <f t="shared" si="1"/>
        <v>0.004146115145814333</v>
      </c>
      <c r="H34" s="247">
        <v>640</v>
      </c>
      <c r="I34" s="245">
        <v>685</v>
      </c>
      <c r="J34" s="246"/>
      <c r="K34" s="245"/>
      <c r="L34" s="246">
        <f t="shared" si="2"/>
        <v>1325</v>
      </c>
      <c r="M34" s="249">
        <f t="shared" si="3"/>
        <v>0.9660377358490566</v>
      </c>
      <c r="N34" s="247">
        <v>7493</v>
      </c>
      <c r="O34" s="245">
        <v>12566</v>
      </c>
      <c r="P34" s="246"/>
      <c r="Q34" s="245"/>
      <c r="R34" s="246">
        <f t="shared" si="4"/>
        <v>20059</v>
      </c>
      <c r="S34" s="248">
        <f t="shared" si="5"/>
        <v>0.003507304421749379</v>
      </c>
      <c r="T34" s="247">
        <v>13851</v>
      </c>
      <c r="U34" s="245">
        <v>14151</v>
      </c>
      <c r="V34" s="246"/>
      <c r="W34" s="245"/>
      <c r="X34" s="246">
        <f t="shared" si="6"/>
        <v>28002</v>
      </c>
      <c r="Y34" s="244">
        <f t="shared" si="7"/>
        <v>-0.28365831012070564</v>
      </c>
    </row>
    <row r="35" spans="1:25" ht="19.5" customHeight="1">
      <c r="A35" s="250" t="s">
        <v>207</v>
      </c>
      <c r="B35" s="247">
        <v>677</v>
      </c>
      <c r="C35" s="245">
        <v>871</v>
      </c>
      <c r="D35" s="246">
        <v>0</v>
      </c>
      <c r="E35" s="245">
        <v>0</v>
      </c>
      <c r="F35" s="246">
        <f t="shared" si="0"/>
        <v>1548</v>
      </c>
      <c r="G35" s="248">
        <f t="shared" si="1"/>
        <v>0.0024637951039234505</v>
      </c>
      <c r="H35" s="247">
        <v>3224</v>
      </c>
      <c r="I35" s="245">
        <v>3682</v>
      </c>
      <c r="J35" s="246"/>
      <c r="K35" s="245"/>
      <c r="L35" s="246">
        <f t="shared" si="2"/>
        <v>6906</v>
      </c>
      <c r="M35" s="249" t="s">
        <v>50</v>
      </c>
      <c r="N35" s="247">
        <v>26522</v>
      </c>
      <c r="O35" s="245">
        <v>30106</v>
      </c>
      <c r="P35" s="246"/>
      <c r="Q35" s="245"/>
      <c r="R35" s="246">
        <f t="shared" si="4"/>
        <v>56628</v>
      </c>
      <c r="S35" s="248">
        <f t="shared" si="5"/>
        <v>0.009901372690304793</v>
      </c>
      <c r="T35" s="247">
        <v>29459</v>
      </c>
      <c r="U35" s="245">
        <v>30767</v>
      </c>
      <c r="V35" s="246"/>
      <c r="W35" s="245"/>
      <c r="X35" s="246">
        <f t="shared" si="6"/>
        <v>60226</v>
      </c>
      <c r="Y35" s="244">
        <f t="shared" si="7"/>
        <v>-0.05974163982333214</v>
      </c>
    </row>
    <row r="36" spans="1:25" ht="19.5" customHeight="1">
      <c r="A36" s="250" t="s">
        <v>197</v>
      </c>
      <c r="B36" s="247">
        <v>648</v>
      </c>
      <c r="C36" s="245">
        <v>657</v>
      </c>
      <c r="D36" s="246">
        <v>0</v>
      </c>
      <c r="E36" s="245">
        <v>0</v>
      </c>
      <c r="F36" s="246">
        <f t="shared" si="0"/>
        <v>1305</v>
      </c>
      <c r="G36" s="248">
        <f t="shared" si="1"/>
        <v>0.002077036570168025</v>
      </c>
      <c r="H36" s="247">
        <v>30</v>
      </c>
      <c r="I36" s="245">
        <v>0</v>
      </c>
      <c r="J36" s="246"/>
      <c r="K36" s="245"/>
      <c r="L36" s="246">
        <f t="shared" si="2"/>
        <v>30</v>
      </c>
      <c r="M36" s="249" t="s">
        <v>50</v>
      </c>
      <c r="N36" s="247">
        <v>3370</v>
      </c>
      <c r="O36" s="245">
        <v>2959</v>
      </c>
      <c r="P36" s="246"/>
      <c r="Q36" s="245"/>
      <c r="R36" s="246">
        <f t="shared" si="4"/>
        <v>6329</v>
      </c>
      <c r="S36" s="248">
        <f t="shared" si="5"/>
        <v>0.001106621949511532</v>
      </c>
      <c r="T36" s="247">
        <v>41</v>
      </c>
      <c r="U36" s="245">
        <v>80</v>
      </c>
      <c r="V36" s="246"/>
      <c r="W36" s="245"/>
      <c r="X36" s="246">
        <f t="shared" si="6"/>
        <v>121</v>
      </c>
      <c r="Y36" s="244" t="str">
        <f t="shared" si="7"/>
        <v>  *  </v>
      </c>
    </row>
    <row r="37" spans="1:25" ht="19.5" customHeight="1" thickBot="1">
      <c r="A37" s="250" t="s">
        <v>179</v>
      </c>
      <c r="B37" s="247">
        <v>14</v>
      </c>
      <c r="C37" s="245">
        <v>1</v>
      </c>
      <c r="D37" s="246">
        <v>9</v>
      </c>
      <c r="E37" s="245">
        <v>9</v>
      </c>
      <c r="F37" s="246">
        <f t="shared" si="0"/>
        <v>33</v>
      </c>
      <c r="G37" s="248">
        <f t="shared" si="1"/>
        <v>5.252276384332937E-05</v>
      </c>
      <c r="H37" s="247">
        <v>3063</v>
      </c>
      <c r="I37" s="245">
        <v>3490</v>
      </c>
      <c r="J37" s="246">
        <v>11</v>
      </c>
      <c r="K37" s="245">
        <v>17</v>
      </c>
      <c r="L37" s="246">
        <f t="shared" si="2"/>
        <v>6581</v>
      </c>
      <c r="M37" s="249">
        <f t="shared" si="3"/>
        <v>-0.9949855645038748</v>
      </c>
      <c r="N37" s="247">
        <v>6443</v>
      </c>
      <c r="O37" s="245">
        <v>5550</v>
      </c>
      <c r="P37" s="246">
        <v>70</v>
      </c>
      <c r="Q37" s="245">
        <v>73</v>
      </c>
      <c r="R37" s="246">
        <f t="shared" si="4"/>
        <v>12136</v>
      </c>
      <c r="S37" s="248">
        <f t="shared" si="5"/>
        <v>0.0021219725042300446</v>
      </c>
      <c r="T37" s="247">
        <v>34494</v>
      </c>
      <c r="U37" s="245">
        <v>34449</v>
      </c>
      <c r="V37" s="246">
        <v>123</v>
      </c>
      <c r="W37" s="245">
        <v>107</v>
      </c>
      <c r="X37" s="246">
        <f t="shared" si="6"/>
        <v>69173</v>
      </c>
      <c r="Y37" s="244">
        <f t="shared" si="7"/>
        <v>-0.8245558238040854</v>
      </c>
    </row>
    <row r="38" spans="1:25" s="283" customFormat="1" ht="19.5" customHeight="1">
      <c r="A38" s="292" t="s">
        <v>59</v>
      </c>
      <c r="B38" s="289">
        <f>SUM(B39:B46)</f>
        <v>48793</v>
      </c>
      <c r="C38" s="288">
        <f>SUM(C39:C46)</f>
        <v>42112</v>
      </c>
      <c r="D38" s="287">
        <f>SUM(D39:D46)</f>
        <v>10</v>
      </c>
      <c r="E38" s="288">
        <f>SUM(E39:E46)</f>
        <v>3</v>
      </c>
      <c r="F38" s="287">
        <f t="shared" si="0"/>
        <v>90918</v>
      </c>
      <c r="G38" s="290">
        <f t="shared" si="1"/>
        <v>0.14470498918508545</v>
      </c>
      <c r="H38" s="289">
        <f>SUM(H39:H46)</f>
        <v>49328</v>
      </c>
      <c r="I38" s="288">
        <f>SUM(I39:I46)</f>
        <v>37133</v>
      </c>
      <c r="J38" s="287">
        <f>SUM(J39:J46)</f>
        <v>62</v>
      </c>
      <c r="K38" s="288">
        <f>SUM(K39:K46)</f>
        <v>0</v>
      </c>
      <c r="L38" s="287">
        <f t="shared" si="2"/>
        <v>86523</v>
      </c>
      <c r="M38" s="291">
        <f t="shared" si="3"/>
        <v>0.05079574217260152</v>
      </c>
      <c r="N38" s="289">
        <f>SUM(N39:N46)</f>
        <v>401670</v>
      </c>
      <c r="O38" s="288">
        <f>SUM(O39:O46)</f>
        <v>366949</v>
      </c>
      <c r="P38" s="287">
        <f>SUM(P39:P46)</f>
        <v>180</v>
      </c>
      <c r="Q38" s="288">
        <f>SUM(Q39:Q46)</f>
        <v>273</v>
      </c>
      <c r="R38" s="287">
        <f t="shared" si="4"/>
        <v>769072</v>
      </c>
      <c r="S38" s="290">
        <f t="shared" si="5"/>
        <v>0.13447178953305938</v>
      </c>
      <c r="T38" s="289">
        <f>SUM(T39:T46)</f>
        <v>406648</v>
      </c>
      <c r="U38" s="288">
        <f>SUM(U39:U46)</f>
        <v>355565</v>
      </c>
      <c r="V38" s="287">
        <f>SUM(V39:V46)</f>
        <v>217</v>
      </c>
      <c r="W38" s="288">
        <f>SUM(W39:W46)</f>
        <v>23</v>
      </c>
      <c r="X38" s="287">
        <f t="shared" si="6"/>
        <v>762453</v>
      </c>
      <c r="Y38" s="284">
        <f t="shared" si="7"/>
        <v>0.008681190840615693</v>
      </c>
    </row>
    <row r="39" spans="1:25" ht="19.5" customHeight="1">
      <c r="A39" s="250" t="s">
        <v>168</v>
      </c>
      <c r="B39" s="247">
        <v>19659</v>
      </c>
      <c r="C39" s="245">
        <v>18762</v>
      </c>
      <c r="D39" s="246">
        <v>10</v>
      </c>
      <c r="E39" s="245">
        <v>3</v>
      </c>
      <c r="F39" s="246">
        <f t="shared" si="0"/>
        <v>38434</v>
      </c>
      <c r="G39" s="248">
        <f t="shared" si="1"/>
        <v>0.06117151228953094</v>
      </c>
      <c r="H39" s="247">
        <v>17974</v>
      </c>
      <c r="I39" s="245">
        <v>14744</v>
      </c>
      <c r="J39" s="246">
        <v>62</v>
      </c>
      <c r="K39" s="245"/>
      <c r="L39" s="246">
        <f t="shared" si="2"/>
        <v>32780</v>
      </c>
      <c r="M39" s="249">
        <f t="shared" si="3"/>
        <v>0.17248322147650996</v>
      </c>
      <c r="N39" s="247">
        <v>157043</v>
      </c>
      <c r="O39" s="245">
        <v>154985</v>
      </c>
      <c r="P39" s="246">
        <v>166</v>
      </c>
      <c r="Q39" s="245">
        <v>42</v>
      </c>
      <c r="R39" s="246">
        <f t="shared" si="4"/>
        <v>312236</v>
      </c>
      <c r="S39" s="248">
        <f t="shared" si="5"/>
        <v>0.054594282039450576</v>
      </c>
      <c r="T39" s="247">
        <v>148317</v>
      </c>
      <c r="U39" s="245">
        <v>134987</v>
      </c>
      <c r="V39" s="246">
        <v>211</v>
      </c>
      <c r="W39" s="245"/>
      <c r="X39" s="229">
        <f t="shared" si="6"/>
        <v>283515</v>
      </c>
      <c r="Y39" s="244">
        <f t="shared" si="7"/>
        <v>0.1013032820132973</v>
      </c>
    </row>
    <row r="40" spans="1:25" ht="19.5" customHeight="1">
      <c r="A40" s="250" t="s">
        <v>189</v>
      </c>
      <c r="B40" s="247">
        <v>13048</v>
      </c>
      <c r="C40" s="245">
        <v>11618</v>
      </c>
      <c r="D40" s="246">
        <v>0</v>
      </c>
      <c r="E40" s="245">
        <v>0</v>
      </c>
      <c r="F40" s="246">
        <f t="shared" si="0"/>
        <v>24666</v>
      </c>
      <c r="G40" s="248">
        <f t="shared" si="1"/>
        <v>0.03925837857453219</v>
      </c>
      <c r="H40" s="247">
        <v>15637</v>
      </c>
      <c r="I40" s="245">
        <v>11520</v>
      </c>
      <c r="J40" s="246"/>
      <c r="K40" s="245"/>
      <c r="L40" s="246">
        <f t="shared" si="2"/>
        <v>27157</v>
      </c>
      <c r="M40" s="249">
        <f t="shared" si="3"/>
        <v>-0.09172589019405675</v>
      </c>
      <c r="N40" s="247">
        <v>112125</v>
      </c>
      <c r="O40" s="245">
        <v>102836</v>
      </c>
      <c r="P40" s="246"/>
      <c r="Q40" s="245"/>
      <c r="R40" s="246">
        <f t="shared" si="4"/>
        <v>214961</v>
      </c>
      <c r="S40" s="248">
        <f t="shared" si="5"/>
        <v>0.03758580516494682</v>
      </c>
      <c r="T40" s="247">
        <v>127512</v>
      </c>
      <c r="U40" s="245">
        <v>114155</v>
      </c>
      <c r="V40" s="246"/>
      <c r="W40" s="245"/>
      <c r="X40" s="229">
        <f t="shared" si="6"/>
        <v>241667</v>
      </c>
      <c r="Y40" s="244">
        <f t="shared" si="7"/>
        <v>-0.11050743378285</v>
      </c>
    </row>
    <row r="41" spans="1:25" ht="19.5" customHeight="1">
      <c r="A41" s="250" t="s">
        <v>195</v>
      </c>
      <c r="B41" s="247">
        <v>7868</v>
      </c>
      <c r="C41" s="245">
        <v>6718</v>
      </c>
      <c r="D41" s="246">
        <v>0</v>
      </c>
      <c r="E41" s="245">
        <v>0</v>
      </c>
      <c r="F41" s="246">
        <f aca="true" t="shared" si="8" ref="F41:F46">SUM(B41:E41)</f>
        <v>14586</v>
      </c>
      <c r="G41" s="248">
        <f aca="true" t="shared" si="9" ref="G41:G46">F41/$F$9</f>
        <v>0.023215061618751583</v>
      </c>
      <c r="H41" s="247">
        <v>7856</v>
      </c>
      <c r="I41" s="245">
        <v>6668</v>
      </c>
      <c r="J41" s="246"/>
      <c r="K41" s="245"/>
      <c r="L41" s="246">
        <f aca="true" t="shared" si="10" ref="L41:L46">SUM(H41:K41)</f>
        <v>14524</v>
      </c>
      <c r="M41" s="249">
        <f aca="true" t="shared" si="11" ref="M41:M46">IF(ISERROR(F41/L41-1),"         /0",(F41/L41-1))</f>
        <v>0.004268796474800274</v>
      </c>
      <c r="N41" s="247">
        <v>65677</v>
      </c>
      <c r="O41" s="245">
        <v>60877</v>
      </c>
      <c r="P41" s="246"/>
      <c r="Q41" s="245"/>
      <c r="R41" s="246">
        <f aca="true" t="shared" si="12" ref="R41:R46">SUM(N41:Q41)</f>
        <v>126554</v>
      </c>
      <c r="S41" s="248">
        <f aca="true" t="shared" si="13" ref="S41:S46">R41/$R$9</f>
        <v>0.02212789290543252</v>
      </c>
      <c r="T41" s="247">
        <v>65476</v>
      </c>
      <c r="U41" s="245">
        <v>59543</v>
      </c>
      <c r="V41" s="246"/>
      <c r="W41" s="245"/>
      <c r="X41" s="229">
        <f aca="true" t="shared" si="14" ref="X41:X46">SUM(T41:W41)</f>
        <v>125019</v>
      </c>
      <c r="Y41" s="244">
        <f aca="true" t="shared" si="15" ref="Y41:Y46">IF(ISERROR(R41/X41-1),"         /0",IF(R41/X41&gt;5,"  *  ",(R41/X41-1)))</f>
        <v>0.012278133723673923</v>
      </c>
    </row>
    <row r="42" spans="1:25" ht="19.5" customHeight="1">
      <c r="A42" s="250" t="s">
        <v>198</v>
      </c>
      <c r="B42" s="247">
        <v>6057</v>
      </c>
      <c r="C42" s="245">
        <v>5014</v>
      </c>
      <c r="D42" s="246">
        <v>0</v>
      </c>
      <c r="E42" s="245">
        <v>0</v>
      </c>
      <c r="F42" s="246">
        <f t="shared" si="8"/>
        <v>11071</v>
      </c>
      <c r="G42" s="248">
        <f t="shared" si="9"/>
        <v>0.017620591469984834</v>
      </c>
      <c r="H42" s="247">
        <v>5685</v>
      </c>
      <c r="I42" s="245">
        <v>4201</v>
      </c>
      <c r="J42" s="246"/>
      <c r="K42" s="245"/>
      <c r="L42" s="246">
        <f t="shared" si="10"/>
        <v>9886</v>
      </c>
      <c r="M42" s="249">
        <f t="shared" si="11"/>
        <v>0.11986647784746096</v>
      </c>
      <c r="N42" s="247">
        <v>53506</v>
      </c>
      <c r="O42" s="245">
        <v>48251</v>
      </c>
      <c r="P42" s="246"/>
      <c r="Q42" s="245"/>
      <c r="R42" s="246">
        <f t="shared" si="12"/>
        <v>101757</v>
      </c>
      <c r="S42" s="248">
        <f t="shared" si="13"/>
        <v>0.017792151953933473</v>
      </c>
      <c r="T42" s="247">
        <v>53238</v>
      </c>
      <c r="U42" s="245">
        <v>46880</v>
      </c>
      <c r="V42" s="246"/>
      <c r="W42" s="245"/>
      <c r="X42" s="229">
        <f t="shared" si="14"/>
        <v>100118</v>
      </c>
      <c r="Y42" s="244">
        <f t="shared" si="15"/>
        <v>0.016370682594538444</v>
      </c>
    </row>
    <row r="43" spans="1:25" ht="19.5" customHeight="1">
      <c r="A43" s="250" t="s">
        <v>188</v>
      </c>
      <c r="B43" s="247">
        <v>873</v>
      </c>
      <c r="C43" s="245">
        <v>0</v>
      </c>
      <c r="D43" s="246">
        <v>0</v>
      </c>
      <c r="E43" s="245">
        <v>0</v>
      </c>
      <c r="F43" s="246">
        <f t="shared" si="8"/>
        <v>873</v>
      </c>
      <c r="G43" s="248">
        <f t="shared" si="9"/>
        <v>0.0013894658434917134</v>
      </c>
      <c r="H43" s="247">
        <v>654</v>
      </c>
      <c r="I43" s="245"/>
      <c r="J43" s="246"/>
      <c r="K43" s="245"/>
      <c r="L43" s="246">
        <f t="shared" si="10"/>
        <v>654</v>
      </c>
      <c r="M43" s="249">
        <f t="shared" si="11"/>
        <v>0.334862385321101</v>
      </c>
      <c r="N43" s="247">
        <v>5366</v>
      </c>
      <c r="O43" s="245"/>
      <c r="P43" s="246"/>
      <c r="Q43" s="245"/>
      <c r="R43" s="246">
        <f t="shared" si="12"/>
        <v>5366</v>
      </c>
      <c r="S43" s="248">
        <f t="shared" si="13"/>
        <v>0.0009382419625657893</v>
      </c>
      <c r="T43" s="247">
        <v>3856</v>
      </c>
      <c r="U43" s="245"/>
      <c r="V43" s="246"/>
      <c r="W43" s="245"/>
      <c r="X43" s="229">
        <f t="shared" si="14"/>
        <v>3856</v>
      </c>
      <c r="Y43" s="244">
        <f t="shared" si="15"/>
        <v>0.3915975103734439</v>
      </c>
    </row>
    <row r="44" spans="1:25" ht="19.5" customHeight="1">
      <c r="A44" s="250" t="s">
        <v>196</v>
      </c>
      <c r="B44" s="247">
        <v>614</v>
      </c>
      <c r="C44" s="245">
        <v>0</v>
      </c>
      <c r="D44" s="246">
        <v>0</v>
      </c>
      <c r="E44" s="245">
        <v>0</v>
      </c>
      <c r="F44" s="246">
        <f t="shared" si="8"/>
        <v>614</v>
      </c>
      <c r="G44" s="248">
        <f t="shared" si="9"/>
        <v>0.000977241727266795</v>
      </c>
      <c r="H44" s="247">
        <v>522</v>
      </c>
      <c r="I44" s="245"/>
      <c r="J44" s="246"/>
      <c r="K44" s="245"/>
      <c r="L44" s="246">
        <f t="shared" si="10"/>
        <v>522</v>
      </c>
      <c r="M44" s="249">
        <f t="shared" si="11"/>
        <v>0.17624521072796928</v>
      </c>
      <c r="N44" s="247">
        <v>2834</v>
      </c>
      <c r="O44" s="245"/>
      <c r="P44" s="246"/>
      <c r="Q44" s="245"/>
      <c r="R44" s="246">
        <f t="shared" si="12"/>
        <v>2834</v>
      </c>
      <c r="S44" s="248">
        <f t="shared" si="13"/>
        <v>0.0004955232429950516</v>
      </c>
      <c r="T44" s="247">
        <v>1705</v>
      </c>
      <c r="U44" s="245"/>
      <c r="V44" s="246"/>
      <c r="W44" s="245"/>
      <c r="X44" s="229">
        <f t="shared" si="14"/>
        <v>1705</v>
      </c>
      <c r="Y44" s="244">
        <f t="shared" si="15"/>
        <v>0.6621700879765395</v>
      </c>
    </row>
    <row r="45" spans="1:25" ht="19.5" customHeight="1">
      <c r="A45" s="250" t="s">
        <v>192</v>
      </c>
      <c r="B45" s="247">
        <v>566</v>
      </c>
      <c r="C45" s="245">
        <v>0</v>
      </c>
      <c r="D45" s="246">
        <v>0</v>
      </c>
      <c r="E45" s="245">
        <v>0</v>
      </c>
      <c r="F45" s="246">
        <f t="shared" si="8"/>
        <v>566</v>
      </c>
      <c r="G45" s="248">
        <f t="shared" si="9"/>
        <v>0.0009008449798583158</v>
      </c>
      <c r="H45" s="247"/>
      <c r="I45" s="245"/>
      <c r="J45" s="246"/>
      <c r="K45" s="245"/>
      <c r="L45" s="246">
        <f t="shared" si="10"/>
        <v>0</v>
      </c>
      <c r="M45" s="249" t="str">
        <f t="shared" si="11"/>
        <v>         /0</v>
      </c>
      <c r="N45" s="247">
        <v>2646</v>
      </c>
      <c r="O45" s="245"/>
      <c r="P45" s="246"/>
      <c r="Q45" s="245"/>
      <c r="R45" s="246">
        <f t="shared" si="12"/>
        <v>2646</v>
      </c>
      <c r="S45" s="248">
        <f t="shared" si="13"/>
        <v>0.0004626515529163396</v>
      </c>
      <c r="T45" s="247"/>
      <c r="U45" s="245"/>
      <c r="V45" s="246"/>
      <c r="W45" s="245"/>
      <c r="X45" s="229">
        <f t="shared" si="14"/>
        <v>0</v>
      </c>
      <c r="Y45" s="244" t="str">
        <f t="shared" si="15"/>
        <v>         /0</v>
      </c>
    </row>
    <row r="46" spans="1:25" ht="19.5" customHeight="1" thickBot="1">
      <c r="A46" s="250" t="s">
        <v>179</v>
      </c>
      <c r="B46" s="247">
        <v>108</v>
      </c>
      <c r="C46" s="245">
        <v>0</v>
      </c>
      <c r="D46" s="246">
        <v>0</v>
      </c>
      <c r="E46" s="245">
        <v>0</v>
      </c>
      <c r="F46" s="246">
        <f t="shared" si="8"/>
        <v>108</v>
      </c>
      <c r="G46" s="248">
        <f t="shared" si="9"/>
        <v>0.00017189268166907794</v>
      </c>
      <c r="H46" s="247">
        <v>1000</v>
      </c>
      <c r="I46" s="245">
        <v>0</v>
      </c>
      <c r="J46" s="246">
        <v>0</v>
      </c>
      <c r="K46" s="245">
        <v>0</v>
      </c>
      <c r="L46" s="246">
        <f t="shared" si="10"/>
        <v>1000</v>
      </c>
      <c r="M46" s="249">
        <f t="shared" si="11"/>
        <v>-0.892</v>
      </c>
      <c r="N46" s="247">
        <v>2473</v>
      </c>
      <c r="O46" s="245">
        <v>0</v>
      </c>
      <c r="P46" s="246">
        <v>14</v>
      </c>
      <c r="Q46" s="245">
        <v>231</v>
      </c>
      <c r="R46" s="246">
        <f t="shared" si="12"/>
        <v>2718</v>
      </c>
      <c r="S46" s="248">
        <f t="shared" si="13"/>
        <v>0.00047524071081882506</v>
      </c>
      <c r="T46" s="247">
        <v>6544</v>
      </c>
      <c r="U46" s="245">
        <v>0</v>
      </c>
      <c r="V46" s="246">
        <v>6</v>
      </c>
      <c r="W46" s="245">
        <v>23</v>
      </c>
      <c r="X46" s="229">
        <f t="shared" si="14"/>
        <v>6573</v>
      </c>
      <c r="Y46" s="244">
        <f t="shared" si="15"/>
        <v>-0.5864901871291648</v>
      </c>
    </row>
    <row r="47" spans="1:25" s="283" customFormat="1" ht="19.5" customHeight="1">
      <c r="A47" s="292" t="s">
        <v>58</v>
      </c>
      <c r="B47" s="289">
        <f>SUM(B48:B54)</f>
        <v>77058</v>
      </c>
      <c r="C47" s="288">
        <f>SUM(C48:C54)</f>
        <v>72613</v>
      </c>
      <c r="D47" s="287">
        <f>SUM(D48:D54)</f>
        <v>1265</v>
      </c>
      <c r="E47" s="288">
        <f>SUM(E48:E54)</f>
        <v>1185</v>
      </c>
      <c r="F47" s="287">
        <f aca="true" t="shared" si="16" ref="F47:F63">SUM(B47:E47)</f>
        <v>152121</v>
      </c>
      <c r="G47" s="290">
        <f aca="true" t="shared" si="17" ref="G47:G63">F47/$F$9</f>
        <v>0.2421156169276093</v>
      </c>
      <c r="H47" s="289">
        <f>SUM(H48:H54)</f>
        <v>64665</v>
      </c>
      <c r="I47" s="288">
        <f>SUM(I48:I54)</f>
        <v>60391</v>
      </c>
      <c r="J47" s="287">
        <f>SUM(J48:J54)</f>
        <v>656</v>
      </c>
      <c r="K47" s="288">
        <f>SUM(K48:K54)</f>
        <v>633</v>
      </c>
      <c r="L47" s="287">
        <f aca="true" t="shared" si="18" ref="L47:L63">SUM(H47:K47)</f>
        <v>126345</v>
      </c>
      <c r="M47" s="291">
        <f aca="true" t="shared" si="19" ref="M47:M63">IF(ISERROR(F47/L47-1),"         /0",(F47/L47-1))</f>
        <v>0.20401282203490445</v>
      </c>
      <c r="N47" s="289">
        <f>SUM(N48:N54)</f>
        <v>721458</v>
      </c>
      <c r="O47" s="288">
        <f>SUM(O48:O54)</f>
        <v>687888</v>
      </c>
      <c r="P47" s="287">
        <f>SUM(P48:P54)</f>
        <v>11097</v>
      </c>
      <c r="Q47" s="288">
        <f>SUM(Q48:Q54)</f>
        <v>10588</v>
      </c>
      <c r="R47" s="287">
        <f aca="true" t="shared" si="20" ref="R47:R63">SUM(N47:Q47)</f>
        <v>1431031</v>
      </c>
      <c r="S47" s="290">
        <f aca="true" t="shared" si="21" ref="S47:S63">R47/$R$9</f>
        <v>0.2502149336437726</v>
      </c>
      <c r="T47" s="289">
        <f>SUM(T48:T54)</f>
        <v>579084</v>
      </c>
      <c r="U47" s="288">
        <f>SUM(U48:U54)</f>
        <v>524466</v>
      </c>
      <c r="V47" s="287">
        <f>SUM(V48:V54)</f>
        <v>11884</v>
      </c>
      <c r="W47" s="288">
        <f>SUM(W48:W54)</f>
        <v>11544</v>
      </c>
      <c r="X47" s="287">
        <f aca="true" t="shared" si="22" ref="X47:X63">SUM(T47:W47)</f>
        <v>1126978</v>
      </c>
      <c r="Y47" s="284">
        <f aca="true" t="shared" si="23" ref="Y47:Y63">IF(ISERROR(R47/X47-1),"         /0",IF(R47/X47&gt;5,"  *  ",(R47/X47-1)))</f>
        <v>0.2697949738149281</v>
      </c>
    </row>
    <row r="48" spans="1:25" s="220" customFormat="1" ht="19.5" customHeight="1">
      <c r="A48" s="235" t="s">
        <v>169</v>
      </c>
      <c r="B48" s="233">
        <v>42921</v>
      </c>
      <c r="C48" s="230">
        <v>40438</v>
      </c>
      <c r="D48" s="229">
        <v>118</v>
      </c>
      <c r="E48" s="230">
        <v>116</v>
      </c>
      <c r="F48" s="229">
        <f t="shared" si="16"/>
        <v>83593</v>
      </c>
      <c r="G48" s="232">
        <f t="shared" si="17"/>
        <v>0.13304652721077068</v>
      </c>
      <c r="H48" s="233">
        <v>34823</v>
      </c>
      <c r="I48" s="230">
        <v>32942</v>
      </c>
      <c r="J48" s="229">
        <v>102</v>
      </c>
      <c r="K48" s="230">
        <v>102</v>
      </c>
      <c r="L48" s="229">
        <f t="shared" si="18"/>
        <v>67969</v>
      </c>
      <c r="M48" s="234">
        <f t="shared" si="19"/>
        <v>0.2298694993305772</v>
      </c>
      <c r="N48" s="233">
        <v>406540</v>
      </c>
      <c r="O48" s="230">
        <v>388962</v>
      </c>
      <c r="P48" s="229">
        <v>2756</v>
      </c>
      <c r="Q48" s="230">
        <v>3283</v>
      </c>
      <c r="R48" s="229">
        <f t="shared" si="20"/>
        <v>801541</v>
      </c>
      <c r="S48" s="232">
        <f t="shared" si="21"/>
        <v>0.14014897519883437</v>
      </c>
      <c r="T48" s="231">
        <v>291317</v>
      </c>
      <c r="U48" s="230">
        <v>241883</v>
      </c>
      <c r="V48" s="229">
        <v>3916</v>
      </c>
      <c r="W48" s="230">
        <v>3968</v>
      </c>
      <c r="X48" s="229">
        <f t="shared" si="22"/>
        <v>541084</v>
      </c>
      <c r="Y48" s="228">
        <f t="shared" si="23"/>
        <v>0.48136148915879984</v>
      </c>
    </row>
    <row r="49" spans="1:25" s="220" customFormat="1" ht="19.5" customHeight="1">
      <c r="A49" s="235" t="s">
        <v>168</v>
      </c>
      <c r="B49" s="233">
        <v>22080</v>
      </c>
      <c r="C49" s="230">
        <v>21006</v>
      </c>
      <c r="D49" s="229">
        <v>736</v>
      </c>
      <c r="E49" s="230">
        <v>643</v>
      </c>
      <c r="F49" s="229">
        <f aca="true" t="shared" si="24" ref="F49:F54">SUM(B49:E49)</f>
        <v>44465</v>
      </c>
      <c r="G49" s="232">
        <f aca="true" t="shared" si="25" ref="G49:G54">F49/$F$9</f>
        <v>0.07077044528162547</v>
      </c>
      <c r="H49" s="233">
        <v>19039</v>
      </c>
      <c r="I49" s="230">
        <v>17187</v>
      </c>
      <c r="J49" s="229">
        <v>3</v>
      </c>
      <c r="K49" s="230"/>
      <c r="L49" s="229">
        <f aca="true" t="shared" si="26" ref="L49:L54">SUM(H49:K49)</f>
        <v>36229</v>
      </c>
      <c r="M49" s="234">
        <f aca="true" t="shared" si="27" ref="M49:M54">IF(ISERROR(F49/L49-1),"         /0",(F49/L49-1))</f>
        <v>0.22733169560297006</v>
      </c>
      <c r="N49" s="233">
        <v>196128</v>
      </c>
      <c r="O49" s="230">
        <v>185991</v>
      </c>
      <c r="P49" s="229">
        <v>3534</v>
      </c>
      <c r="Q49" s="230">
        <v>3249</v>
      </c>
      <c r="R49" s="229">
        <f aca="true" t="shared" si="28" ref="R49:R54">SUM(N49:Q49)</f>
        <v>388902</v>
      </c>
      <c r="S49" s="232">
        <f aca="true" t="shared" si="29" ref="S49:S54">R49/$R$9</f>
        <v>0.06799928731378319</v>
      </c>
      <c r="T49" s="231">
        <v>162069</v>
      </c>
      <c r="U49" s="230">
        <v>155529</v>
      </c>
      <c r="V49" s="229">
        <v>3333</v>
      </c>
      <c r="W49" s="230">
        <v>3149</v>
      </c>
      <c r="X49" s="229">
        <f aca="true" t="shared" si="30" ref="X49:X54">SUM(T49:W49)</f>
        <v>324080</v>
      </c>
      <c r="Y49" s="228">
        <f aca="true" t="shared" si="31" ref="Y49:Y54">IF(ISERROR(R49/X49-1),"         /0",IF(R49/X49&gt;5,"  *  ",(R49/X49-1)))</f>
        <v>0.20001851394717352</v>
      </c>
    </row>
    <row r="50" spans="1:25" s="220" customFormat="1" ht="19.5" customHeight="1">
      <c r="A50" s="235" t="s">
        <v>197</v>
      </c>
      <c r="B50" s="233">
        <v>4476</v>
      </c>
      <c r="C50" s="230">
        <v>4359</v>
      </c>
      <c r="D50" s="229">
        <v>378</v>
      </c>
      <c r="E50" s="230">
        <v>404</v>
      </c>
      <c r="F50" s="229">
        <f t="shared" si="24"/>
        <v>9617</v>
      </c>
      <c r="G50" s="232">
        <f t="shared" si="25"/>
        <v>0.015306406663069653</v>
      </c>
      <c r="H50" s="233">
        <v>4860</v>
      </c>
      <c r="I50" s="230">
        <v>4852</v>
      </c>
      <c r="J50" s="229">
        <v>516</v>
      </c>
      <c r="K50" s="230">
        <v>507</v>
      </c>
      <c r="L50" s="229">
        <f t="shared" si="26"/>
        <v>10735</v>
      </c>
      <c r="M50" s="234">
        <f t="shared" si="27"/>
        <v>-0.10414531904983693</v>
      </c>
      <c r="N50" s="233">
        <v>44079</v>
      </c>
      <c r="O50" s="230">
        <v>43675</v>
      </c>
      <c r="P50" s="229">
        <v>3926</v>
      </c>
      <c r="Q50" s="230">
        <v>3538</v>
      </c>
      <c r="R50" s="229">
        <f t="shared" si="28"/>
        <v>95218</v>
      </c>
      <c r="S50" s="232">
        <f t="shared" si="29"/>
        <v>0.01664881162720636</v>
      </c>
      <c r="T50" s="231">
        <v>42836</v>
      </c>
      <c r="U50" s="230">
        <v>44284</v>
      </c>
      <c r="V50" s="229">
        <v>4031</v>
      </c>
      <c r="W50" s="230">
        <v>3899</v>
      </c>
      <c r="X50" s="229">
        <f t="shared" si="30"/>
        <v>95050</v>
      </c>
      <c r="Y50" s="228">
        <f t="shared" si="31"/>
        <v>0.0017674907943188156</v>
      </c>
    </row>
    <row r="51" spans="1:25" s="220" customFormat="1" ht="19.5" customHeight="1">
      <c r="A51" s="235" t="s">
        <v>201</v>
      </c>
      <c r="B51" s="233">
        <v>3004</v>
      </c>
      <c r="C51" s="230">
        <v>3259</v>
      </c>
      <c r="D51" s="229">
        <v>0</v>
      </c>
      <c r="E51" s="230">
        <v>0</v>
      </c>
      <c r="F51" s="229">
        <f t="shared" si="24"/>
        <v>6263</v>
      </c>
      <c r="G51" s="232">
        <f t="shared" si="25"/>
        <v>0.009968183937902176</v>
      </c>
      <c r="H51" s="233">
        <v>2964</v>
      </c>
      <c r="I51" s="230">
        <v>3404</v>
      </c>
      <c r="J51" s="229"/>
      <c r="K51" s="230"/>
      <c r="L51" s="229">
        <f t="shared" si="26"/>
        <v>6368</v>
      </c>
      <c r="M51" s="234">
        <f t="shared" si="27"/>
        <v>-0.016488693467336724</v>
      </c>
      <c r="N51" s="233">
        <v>27461</v>
      </c>
      <c r="O51" s="230">
        <v>30263</v>
      </c>
      <c r="P51" s="229"/>
      <c r="Q51" s="230"/>
      <c r="R51" s="229">
        <f t="shared" si="28"/>
        <v>57724</v>
      </c>
      <c r="S51" s="232">
        <f t="shared" si="29"/>
        <v>0.010093007649487071</v>
      </c>
      <c r="T51" s="231">
        <v>23456</v>
      </c>
      <c r="U51" s="230">
        <v>27368</v>
      </c>
      <c r="V51" s="229"/>
      <c r="W51" s="230"/>
      <c r="X51" s="229">
        <f t="shared" si="30"/>
        <v>50824</v>
      </c>
      <c r="Y51" s="228">
        <f t="shared" si="31"/>
        <v>0.13576263182748316</v>
      </c>
    </row>
    <row r="52" spans="1:25" s="220" customFormat="1" ht="19.5" customHeight="1">
      <c r="A52" s="235" t="s">
        <v>200</v>
      </c>
      <c r="B52" s="233">
        <v>3324</v>
      </c>
      <c r="C52" s="230">
        <v>2406</v>
      </c>
      <c r="D52" s="229">
        <v>0</v>
      </c>
      <c r="E52" s="230">
        <v>0</v>
      </c>
      <c r="F52" s="229">
        <f t="shared" si="24"/>
        <v>5730</v>
      </c>
      <c r="G52" s="232">
        <f t="shared" si="25"/>
        <v>0.00911986172188719</v>
      </c>
      <c r="H52" s="233">
        <v>2826</v>
      </c>
      <c r="I52" s="230">
        <v>1995</v>
      </c>
      <c r="J52" s="229"/>
      <c r="K52" s="230"/>
      <c r="L52" s="229">
        <f t="shared" si="26"/>
        <v>4821</v>
      </c>
      <c r="M52" s="234">
        <f t="shared" si="27"/>
        <v>0.18855009334163042</v>
      </c>
      <c r="N52" s="233">
        <v>32582</v>
      </c>
      <c r="O52" s="230">
        <v>26419</v>
      </c>
      <c r="P52" s="229"/>
      <c r="Q52" s="230"/>
      <c r="R52" s="229">
        <f t="shared" si="28"/>
        <v>59001</v>
      </c>
      <c r="S52" s="232">
        <f t="shared" si="29"/>
        <v>0.010316290352840875</v>
      </c>
      <c r="T52" s="231">
        <v>56637</v>
      </c>
      <c r="U52" s="230">
        <v>54627</v>
      </c>
      <c r="V52" s="229"/>
      <c r="W52" s="230"/>
      <c r="X52" s="229">
        <f t="shared" si="30"/>
        <v>111264</v>
      </c>
      <c r="Y52" s="228">
        <f t="shared" si="31"/>
        <v>-0.4697206643658326</v>
      </c>
    </row>
    <row r="53" spans="1:25" s="220" customFormat="1" ht="19.5" customHeight="1">
      <c r="A53" s="235" t="s">
        <v>205</v>
      </c>
      <c r="B53" s="233">
        <v>1083</v>
      </c>
      <c r="C53" s="230">
        <v>1128</v>
      </c>
      <c r="D53" s="229">
        <v>0</v>
      </c>
      <c r="E53" s="230">
        <v>0</v>
      </c>
      <c r="F53" s="229">
        <f t="shared" si="24"/>
        <v>2211</v>
      </c>
      <c r="G53" s="232">
        <f t="shared" si="25"/>
        <v>0.0035190251775030676</v>
      </c>
      <c r="H53" s="233"/>
      <c r="I53" s="230"/>
      <c r="J53" s="229"/>
      <c r="K53" s="230"/>
      <c r="L53" s="229">
        <f t="shared" si="26"/>
        <v>0</v>
      </c>
      <c r="M53" s="234" t="str">
        <f t="shared" si="27"/>
        <v>         /0</v>
      </c>
      <c r="N53" s="233">
        <v>13114</v>
      </c>
      <c r="O53" s="230">
        <v>12539</v>
      </c>
      <c r="P53" s="229"/>
      <c r="Q53" s="230"/>
      <c r="R53" s="229">
        <f t="shared" si="28"/>
        <v>25653</v>
      </c>
      <c r="S53" s="232">
        <f t="shared" si="29"/>
        <v>0.004485412051006372</v>
      </c>
      <c r="T53" s="231"/>
      <c r="U53" s="230"/>
      <c r="V53" s="229"/>
      <c r="W53" s="230"/>
      <c r="X53" s="229">
        <f t="shared" si="30"/>
        <v>0</v>
      </c>
      <c r="Y53" s="228" t="str">
        <f t="shared" si="31"/>
        <v>         /0</v>
      </c>
    </row>
    <row r="54" spans="1:25" s="220" customFormat="1" ht="19.5" customHeight="1" thickBot="1">
      <c r="A54" s="235" t="s">
        <v>179</v>
      </c>
      <c r="B54" s="233">
        <v>170</v>
      </c>
      <c r="C54" s="230">
        <v>17</v>
      </c>
      <c r="D54" s="229">
        <v>33</v>
      </c>
      <c r="E54" s="230">
        <v>22</v>
      </c>
      <c r="F54" s="229">
        <f t="shared" si="24"/>
        <v>242</v>
      </c>
      <c r="G54" s="232">
        <f t="shared" si="25"/>
        <v>0.00038516693485108206</v>
      </c>
      <c r="H54" s="233">
        <v>153</v>
      </c>
      <c r="I54" s="230">
        <v>11</v>
      </c>
      <c r="J54" s="229">
        <v>35</v>
      </c>
      <c r="K54" s="230">
        <v>24</v>
      </c>
      <c r="L54" s="229">
        <f t="shared" si="26"/>
        <v>223</v>
      </c>
      <c r="M54" s="234">
        <f t="shared" si="27"/>
        <v>0.08520179372197312</v>
      </c>
      <c r="N54" s="233">
        <v>1554</v>
      </c>
      <c r="O54" s="230">
        <v>39</v>
      </c>
      <c r="P54" s="229">
        <v>881</v>
      </c>
      <c r="Q54" s="230">
        <v>518</v>
      </c>
      <c r="R54" s="229">
        <f t="shared" si="28"/>
        <v>2992</v>
      </c>
      <c r="S54" s="232">
        <f t="shared" si="29"/>
        <v>0.0005231494506143946</v>
      </c>
      <c r="T54" s="231">
        <v>2769</v>
      </c>
      <c r="U54" s="230">
        <v>775</v>
      </c>
      <c r="V54" s="229">
        <v>604</v>
      </c>
      <c r="W54" s="230">
        <v>528</v>
      </c>
      <c r="X54" s="229">
        <f t="shared" si="30"/>
        <v>4676</v>
      </c>
      <c r="Y54" s="228">
        <f t="shared" si="31"/>
        <v>-0.3601368691189051</v>
      </c>
    </row>
    <row r="55" spans="1:25" s="283" customFormat="1" ht="19.5" customHeight="1">
      <c r="A55" s="292" t="s">
        <v>57</v>
      </c>
      <c r="B55" s="289">
        <f>SUM(B56:B62)</f>
        <v>6069</v>
      </c>
      <c r="C55" s="288">
        <f>SUM(C56:C62)</f>
        <v>5873</v>
      </c>
      <c r="D55" s="287">
        <f>SUM(D56:D62)</f>
        <v>6</v>
      </c>
      <c r="E55" s="288">
        <f>SUM(E56:E62)</f>
        <v>10</v>
      </c>
      <c r="F55" s="287">
        <f t="shared" si="16"/>
        <v>11958</v>
      </c>
      <c r="G55" s="290">
        <f t="shared" si="17"/>
        <v>0.019032339698137352</v>
      </c>
      <c r="H55" s="289">
        <f>SUM(H56:H62)</f>
        <v>4397</v>
      </c>
      <c r="I55" s="288">
        <f>SUM(I56:I62)</f>
        <v>4430</v>
      </c>
      <c r="J55" s="287">
        <f>SUM(J56:J62)</f>
        <v>41</v>
      </c>
      <c r="K55" s="288">
        <f>SUM(K56:K62)</f>
        <v>91</v>
      </c>
      <c r="L55" s="287">
        <f t="shared" si="18"/>
        <v>8959</v>
      </c>
      <c r="M55" s="291">
        <f t="shared" si="19"/>
        <v>0.33474718160508976</v>
      </c>
      <c r="N55" s="289">
        <f>SUM(N56:N62)</f>
        <v>55621</v>
      </c>
      <c r="O55" s="288">
        <f>SUM(O56:O62)</f>
        <v>53466</v>
      </c>
      <c r="P55" s="287">
        <f>SUM(P56:P62)</f>
        <v>482</v>
      </c>
      <c r="Q55" s="288">
        <f>SUM(Q56:Q62)</f>
        <v>443</v>
      </c>
      <c r="R55" s="287">
        <f t="shared" si="20"/>
        <v>110012</v>
      </c>
      <c r="S55" s="290">
        <f t="shared" si="21"/>
        <v>0.01923553387733649</v>
      </c>
      <c r="T55" s="289">
        <f>SUM(T56:T62)</f>
        <v>48381</v>
      </c>
      <c r="U55" s="288">
        <f>SUM(U56:U62)</f>
        <v>48117</v>
      </c>
      <c r="V55" s="287">
        <f>SUM(V56:V62)</f>
        <v>810</v>
      </c>
      <c r="W55" s="288">
        <f>SUM(W56:W62)</f>
        <v>1023</v>
      </c>
      <c r="X55" s="287">
        <f t="shared" si="22"/>
        <v>98331</v>
      </c>
      <c r="Y55" s="284">
        <f t="shared" si="23"/>
        <v>0.11879264931710254</v>
      </c>
    </row>
    <row r="56" spans="1:25" ht="19.5" customHeight="1">
      <c r="A56" s="235" t="s">
        <v>168</v>
      </c>
      <c r="B56" s="233">
        <v>4318</v>
      </c>
      <c r="C56" s="230">
        <v>4318</v>
      </c>
      <c r="D56" s="229">
        <v>0</v>
      </c>
      <c r="E56" s="230">
        <v>4</v>
      </c>
      <c r="F56" s="229">
        <f t="shared" si="16"/>
        <v>8640</v>
      </c>
      <c r="G56" s="232">
        <f t="shared" si="17"/>
        <v>0.013751414533526235</v>
      </c>
      <c r="H56" s="233">
        <v>3096</v>
      </c>
      <c r="I56" s="230">
        <v>3172</v>
      </c>
      <c r="J56" s="229">
        <v>41</v>
      </c>
      <c r="K56" s="230">
        <v>87</v>
      </c>
      <c r="L56" s="229">
        <f t="shared" si="18"/>
        <v>6396</v>
      </c>
      <c r="M56" s="234">
        <f t="shared" si="19"/>
        <v>0.35084427767354587</v>
      </c>
      <c r="N56" s="233">
        <v>37576</v>
      </c>
      <c r="O56" s="230">
        <v>37115</v>
      </c>
      <c r="P56" s="229">
        <v>439</v>
      </c>
      <c r="Q56" s="230">
        <v>394</v>
      </c>
      <c r="R56" s="229">
        <f t="shared" si="20"/>
        <v>75524</v>
      </c>
      <c r="S56" s="232">
        <f t="shared" si="21"/>
        <v>0.01320532724204597</v>
      </c>
      <c r="T56" s="231">
        <v>28192</v>
      </c>
      <c r="U56" s="230">
        <v>28406</v>
      </c>
      <c r="V56" s="229">
        <v>420</v>
      </c>
      <c r="W56" s="230">
        <v>524</v>
      </c>
      <c r="X56" s="229">
        <f t="shared" si="22"/>
        <v>57542</v>
      </c>
      <c r="Y56" s="228">
        <f t="shared" si="23"/>
        <v>0.31250217232630084</v>
      </c>
    </row>
    <row r="57" spans="1:25" ht="19.5" customHeight="1">
      <c r="A57" s="235" t="s">
        <v>208</v>
      </c>
      <c r="B57" s="233">
        <v>587</v>
      </c>
      <c r="C57" s="230">
        <v>597</v>
      </c>
      <c r="D57" s="229">
        <v>0</v>
      </c>
      <c r="E57" s="230">
        <v>0</v>
      </c>
      <c r="F57" s="229">
        <f t="shared" si="16"/>
        <v>1184</v>
      </c>
      <c r="G57" s="232">
        <f t="shared" si="17"/>
        <v>0.0018844531027424841</v>
      </c>
      <c r="H57" s="233">
        <v>137</v>
      </c>
      <c r="I57" s="230">
        <v>475</v>
      </c>
      <c r="J57" s="229"/>
      <c r="K57" s="230"/>
      <c r="L57" s="229">
        <f t="shared" si="18"/>
        <v>612</v>
      </c>
      <c r="M57" s="234">
        <f t="shared" si="19"/>
        <v>0.934640522875817</v>
      </c>
      <c r="N57" s="233">
        <v>6401</v>
      </c>
      <c r="O57" s="230">
        <v>5839</v>
      </c>
      <c r="P57" s="229"/>
      <c r="Q57" s="230"/>
      <c r="R57" s="229">
        <f t="shared" si="20"/>
        <v>12240</v>
      </c>
      <c r="S57" s="232">
        <f t="shared" si="21"/>
        <v>0.0021401568434225235</v>
      </c>
      <c r="T57" s="231">
        <v>2589</v>
      </c>
      <c r="U57" s="230">
        <v>3347</v>
      </c>
      <c r="V57" s="229"/>
      <c r="W57" s="230"/>
      <c r="X57" s="229">
        <f t="shared" si="22"/>
        <v>5936</v>
      </c>
      <c r="Y57" s="228">
        <f t="shared" si="23"/>
        <v>1.0619946091644206</v>
      </c>
    </row>
    <row r="58" spans="1:25" ht="19.5" customHeight="1">
      <c r="A58" s="235" t="s">
        <v>209</v>
      </c>
      <c r="B58" s="233">
        <v>441</v>
      </c>
      <c r="C58" s="230">
        <v>380</v>
      </c>
      <c r="D58" s="229">
        <v>0</v>
      </c>
      <c r="E58" s="230">
        <v>0</v>
      </c>
      <c r="F58" s="229">
        <f>SUM(B58:E58)</f>
        <v>821</v>
      </c>
      <c r="G58" s="232">
        <f>F58/$F$9</f>
        <v>0.001306702700465861</v>
      </c>
      <c r="H58" s="233">
        <v>395</v>
      </c>
      <c r="I58" s="230">
        <v>233</v>
      </c>
      <c r="J58" s="229"/>
      <c r="K58" s="230"/>
      <c r="L58" s="229">
        <f>SUM(H58:K58)</f>
        <v>628</v>
      </c>
      <c r="M58" s="234">
        <f>IF(ISERROR(F58/L58-1),"         /0",(F58/L58-1))</f>
        <v>0.3073248407643312</v>
      </c>
      <c r="N58" s="233">
        <v>3566</v>
      </c>
      <c r="O58" s="230">
        <v>4294</v>
      </c>
      <c r="P58" s="229">
        <v>0</v>
      </c>
      <c r="Q58" s="230">
        <v>0</v>
      </c>
      <c r="R58" s="229">
        <f>SUM(N58:Q58)</f>
        <v>7860</v>
      </c>
      <c r="S58" s="232">
        <f>R58/$R$9</f>
        <v>0.0013743164043546596</v>
      </c>
      <c r="T58" s="231">
        <v>3969</v>
      </c>
      <c r="U58" s="230">
        <v>4326</v>
      </c>
      <c r="V58" s="229">
        <v>0</v>
      </c>
      <c r="W58" s="230">
        <v>0</v>
      </c>
      <c r="X58" s="229">
        <f>SUM(T58:W58)</f>
        <v>8295</v>
      </c>
      <c r="Y58" s="228">
        <f>IF(ISERROR(R58/X58-1),"         /0",IF(R58/X58&gt;5,"  *  ",(R58/X58-1)))</f>
        <v>-0.05244122965641951</v>
      </c>
    </row>
    <row r="59" spans="1:25" ht="19.5" customHeight="1">
      <c r="A59" s="235" t="s">
        <v>169</v>
      </c>
      <c r="B59" s="233">
        <v>251</v>
      </c>
      <c r="C59" s="230">
        <v>223</v>
      </c>
      <c r="D59" s="229">
        <v>0</v>
      </c>
      <c r="E59" s="230">
        <v>0</v>
      </c>
      <c r="F59" s="229">
        <f>SUM(B59:E59)</f>
        <v>474</v>
      </c>
      <c r="G59" s="232">
        <f>F59/$F$9</f>
        <v>0.0007544178806587309</v>
      </c>
      <c r="H59" s="233">
        <v>194</v>
      </c>
      <c r="I59" s="230">
        <v>177</v>
      </c>
      <c r="J59" s="229"/>
      <c r="K59" s="230"/>
      <c r="L59" s="229">
        <f>SUM(H59:K59)</f>
        <v>371</v>
      </c>
      <c r="M59" s="234">
        <f>IF(ISERROR(F59/L59-1),"         /0",(F59/L59-1))</f>
        <v>0.27762803234501354</v>
      </c>
      <c r="N59" s="233">
        <v>2275</v>
      </c>
      <c r="O59" s="230">
        <v>2419</v>
      </c>
      <c r="P59" s="229"/>
      <c r="Q59" s="230"/>
      <c r="R59" s="229">
        <f>SUM(N59:Q59)</f>
        <v>4694</v>
      </c>
      <c r="S59" s="232">
        <f>R59/$R$9</f>
        <v>0.0008207431554759253</v>
      </c>
      <c r="T59" s="231">
        <v>2490</v>
      </c>
      <c r="U59" s="230">
        <v>2222</v>
      </c>
      <c r="V59" s="229"/>
      <c r="W59" s="230"/>
      <c r="X59" s="229">
        <f>SUM(T59:W59)</f>
        <v>4712</v>
      </c>
      <c r="Y59" s="228">
        <f>IF(ISERROR(R59/X59-1),"         /0",IF(R59/X59&gt;5,"  *  ",(R59/X59-1)))</f>
        <v>-0.0038200339558573937</v>
      </c>
    </row>
    <row r="60" spans="1:25" ht="19.5" customHeight="1">
      <c r="A60" s="235" t="s">
        <v>210</v>
      </c>
      <c r="B60" s="233">
        <v>156</v>
      </c>
      <c r="C60" s="230">
        <v>156</v>
      </c>
      <c r="D60" s="229">
        <v>0</v>
      </c>
      <c r="E60" s="230">
        <v>0</v>
      </c>
      <c r="F60" s="229">
        <f t="shared" si="16"/>
        <v>312</v>
      </c>
      <c r="G60" s="232">
        <f t="shared" si="17"/>
        <v>0.000496578858155114</v>
      </c>
      <c r="H60" s="233">
        <v>263</v>
      </c>
      <c r="I60" s="230">
        <v>229</v>
      </c>
      <c r="J60" s="229"/>
      <c r="K60" s="230"/>
      <c r="L60" s="229">
        <f t="shared" si="18"/>
        <v>492</v>
      </c>
      <c r="M60" s="234">
        <f t="shared" si="19"/>
        <v>-0.36585365853658536</v>
      </c>
      <c r="N60" s="233">
        <v>2290</v>
      </c>
      <c r="O60" s="230">
        <v>2210</v>
      </c>
      <c r="P60" s="229"/>
      <c r="Q60" s="230"/>
      <c r="R60" s="229">
        <f t="shared" si="20"/>
        <v>4500</v>
      </c>
      <c r="S60" s="232">
        <f t="shared" si="21"/>
        <v>0.0007868223689053395</v>
      </c>
      <c r="T60" s="231">
        <v>1944</v>
      </c>
      <c r="U60" s="230">
        <v>1846</v>
      </c>
      <c r="V60" s="229">
        <v>234</v>
      </c>
      <c r="W60" s="230">
        <v>192</v>
      </c>
      <c r="X60" s="229">
        <f t="shared" si="22"/>
        <v>4216</v>
      </c>
      <c r="Y60" s="228">
        <f t="shared" si="23"/>
        <v>0.06736242884250476</v>
      </c>
    </row>
    <row r="61" spans="1:25" ht="19.5" customHeight="1">
      <c r="A61" s="235" t="s">
        <v>200</v>
      </c>
      <c r="B61" s="233">
        <v>173</v>
      </c>
      <c r="C61" s="230">
        <v>106</v>
      </c>
      <c r="D61" s="229">
        <v>0</v>
      </c>
      <c r="E61" s="230">
        <v>0</v>
      </c>
      <c r="F61" s="229">
        <f>SUM(B61:E61)</f>
        <v>279</v>
      </c>
      <c r="G61" s="232">
        <f>F61/$F$9</f>
        <v>0.0004440560943117847</v>
      </c>
      <c r="H61" s="233">
        <v>179</v>
      </c>
      <c r="I61" s="230">
        <v>36</v>
      </c>
      <c r="J61" s="229"/>
      <c r="K61" s="230"/>
      <c r="L61" s="229">
        <f>SUM(H61:K61)</f>
        <v>215</v>
      </c>
      <c r="M61" s="234">
        <f>IF(ISERROR(F61/L61-1),"         /0",(F61/L61-1))</f>
        <v>0.29767441860465116</v>
      </c>
      <c r="N61" s="233">
        <v>2892</v>
      </c>
      <c r="O61" s="230">
        <v>1167</v>
      </c>
      <c r="P61" s="229"/>
      <c r="Q61" s="230"/>
      <c r="R61" s="229">
        <f>SUM(N61:Q61)</f>
        <v>4059</v>
      </c>
      <c r="S61" s="232">
        <f>R61/$R$9</f>
        <v>0.0007097137767526163</v>
      </c>
      <c r="T61" s="231">
        <v>4265</v>
      </c>
      <c r="U61" s="230">
        <v>3269</v>
      </c>
      <c r="V61" s="229"/>
      <c r="W61" s="230"/>
      <c r="X61" s="229">
        <f>SUM(T61:W61)</f>
        <v>7534</v>
      </c>
      <c r="Y61" s="228">
        <f>IF(ISERROR(R61/X61-1),"         /0",IF(R61/X61&gt;5,"  *  ",(R61/X61-1)))</f>
        <v>-0.46124236793204143</v>
      </c>
    </row>
    <row r="62" spans="1:25" ht="19.5" customHeight="1" thickBot="1">
      <c r="A62" s="235" t="s">
        <v>179</v>
      </c>
      <c r="B62" s="233">
        <v>143</v>
      </c>
      <c r="C62" s="230">
        <v>93</v>
      </c>
      <c r="D62" s="229">
        <v>6</v>
      </c>
      <c r="E62" s="230">
        <v>6</v>
      </c>
      <c r="F62" s="229">
        <f t="shared" si="16"/>
        <v>248</v>
      </c>
      <c r="G62" s="232">
        <f t="shared" si="17"/>
        <v>0.00039471652827714195</v>
      </c>
      <c r="H62" s="233">
        <v>133</v>
      </c>
      <c r="I62" s="230">
        <v>108</v>
      </c>
      <c r="J62" s="229"/>
      <c r="K62" s="230">
        <v>4</v>
      </c>
      <c r="L62" s="229">
        <f t="shared" si="18"/>
        <v>245</v>
      </c>
      <c r="M62" s="234">
        <f t="shared" si="19"/>
        <v>0.012244897959183598</v>
      </c>
      <c r="N62" s="233">
        <v>621</v>
      </c>
      <c r="O62" s="230">
        <v>422</v>
      </c>
      <c r="P62" s="229">
        <v>43</v>
      </c>
      <c r="Q62" s="230">
        <v>49</v>
      </c>
      <c r="R62" s="229">
        <f t="shared" si="20"/>
        <v>1135</v>
      </c>
      <c r="S62" s="232">
        <f t="shared" si="21"/>
        <v>0.00019845408637945785</v>
      </c>
      <c r="T62" s="231">
        <v>4932</v>
      </c>
      <c r="U62" s="230">
        <v>4701</v>
      </c>
      <c r="V62" s="229">
        <v>156</v>
      </c>
      <c r="W62" s="230">
        <v>307</v>
      </c>
      <c r="X62" s="229">
        <f t="shared" si="22"/>
        <v>10096</v>
      </c>
      <c r="Y62" s="228">
        <f t="shared" si="23"/>
        <v>-0.8875792393026941</v>
      </c>
    </row>
    <row r="63" spans="1:25" s="220" customFormat="1" ht="19.5" customHeight="1" thickBot="1">
      <c r="A63" s="279" t="s">
        <v>56</v>
      </c>
      <c r="B63" s="276">
        <v>1163</v>
      </c>
      <c r="C63" s="275">
        <v>299</v>
      </c>
      <c r="D63" s="274">
        <v>0</v>
      </c>
      <c r="E63" s="275">
        <v>5</v>
      </c>
      <c r="F63" s="274">
        <f t="shared" si="16"/>
        <v>1467</v>
      </c>
      <c r="G63" s="277">
        <f t="shared" si="17"/>
        <v>0.002334875592671642</v>
      </c>
      <c r="H63" s="276">
        <v>1053</v>
      </c>
      <c r="I63" s="275">
        <v>263</v>
      </c>
      <c r="J63" s="274">
        <v>0</v>
      </c>
      <c r="K63" s="275">
        <v>0</v>
      </c>
      <c r="L63" s="274">
        <f t="shared" si="18"/>
        <v>1316</v>
      </c>
      <c r="M63" s="278">
        <f t="shared" si="19"/>
        <v>0.11474164133738607</v>
      </c>
      <c r="N63" s="276">
        <v>9389</v>
      </c>
      <c r="O63" s="275">
        <v>1218</v>
      </c>
      <c r="P63" s="274">
        <v>5073</v>
      </c>
      <c r="Q63" s="275">
        <v>4312</v>
      </c>
      <c r="R63" s="274">
        <f t="shared" si="20"/>
        <v>19992</v>
      </c>
      <c r="S63" s="277">
        <f t="shared" si="21"/>
        <v>0.003495589510923455</v>
      </c>
      <c r="T63" s="276">
        <v>9061</v>
      </c>
      <c r="U63" s="275">
        <v>2216</v>
      </c>
      <c r="V63" s="274">
        <v>1856</v>
      </c>
      <c r="W63" s="275">
        <v>1872</v>
      </c>
      <c r="X63" s="274">
        <f t="shared" si="22"/>
        <v>15005</v>
      </c>
      <c r="Y63" s="271">
        <f t="shared" si="23"/>
        <v>0.33235588137287575</v>
      </c>
    </row>
    <row r="64" ht="15" thickTop="1">
      <c r="A64" s="121" t="s">
        <v>355</v>
      </c>
    </row>
    <row r="65" ht="14.25">
      <c r="A65" s="121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4:Y65536 M64:M65536 Y3 M3">
    <cfRule type="cellIs" priority="3" dxfId="91" operator="lessThan" stopIfTrue="1">
      <formula>0</formula>
    </cfRule>
  </conditionalFormatting>
  <conditionalFormatting sqref="Y9:Y63 M9:M63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7"/>
  <sheetViews>
    <sheetView showGridLines="0" zoomScale="85" zoomScaleNormal="85" zoomScalePageLayoutView="0" workbookViewId="0" topLeftCell="A1">
      <selection activeCell="T54" sqref="T54:W54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70" t="s">
        <v>28</v>
      </c>
      <c r="Y1" s="571"/>
    </row>
    <row r="2" ht="5.25" customHeight="1" thickBot="1"/>
    <row r="3" spans="1:25" ht="24.75" customHeight="1" thickTop="1">
      <c r="A3" s="631" t="s">
        <v>70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3"/>
    </row>
    <row r="4" spans="1:25" ht="21" customHeight="1" thickBot="1">
      <c r="A4" s="642" t="s">
        <v>45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4"/>
    </row>
    <row r="5" spans="1:25" s="270" customFormat="1" ht="15.75" customHeight="1" thickBot="1" thickTop="1">
      <c r="A5" s="658" t="s">
        <v>62</v>
      </c>
      <c r="B5" s="648" t="s">
        <v>36</v>
      </c>
      <c r="C5" s="649"/>
      <c r="D5" s="649"/>
      <c r="E5" s="649"/>
      <c r="F5" s="649"/>
      <c r="G5" s="649"/>
      <c r="H5" s="649"/>
      <c r="I5" s="649"/>
      <c r="J5" s="650"/>
      <c r="K5" s="650"/>
      <c r="L5" s="650"/>
      <c r="M5" s="651"/>
      <c r="N5" s="648" t="s">
        <v>35</v>
      </c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52"/>
    </row>
    <row r="6" spans="1:25" s="168" customFormat="1" ht="26.25" customHeight="1" thickBot="1">
      <c r="A6" s="659"/>
      <c r="B6" s="637" t="s">
        <v>164</v>
      </c>
      <c r="C6" s="638"/>
      <c r="D6" s="638"/>
      <c r="E6" s="638"/>
      <c r="F6" s="638"/>
      <c r="G6" s="634" t="s">
        <v>34</v>
      </c>
      <c r="H6" s="637" t="s">
        <v>165</v>
      </c>
      <c r="I6" s="638"/>
      <c r="J6" s="638"/>
      <c r="K6" s="638"/>
      <c r="L6" s="638"/>
      <c r="M6" s="645" t="s">
        <v>33</v>
      </c>
      <c r="N6" s="637" t="s">
        <v>166</v>
      </c>
      <c r="O6" s="638"/>
      <c r="P6" s="638"/>
      <c r="Q6" s="638"/>
      <c r="R6" s="638"/>
      <c r="S6" s="634" t="s">
        <v>34</v>
      </c>
      <c r="T6" s="637" t="s">
        <v>167</v>
      </c>
      <c r="U6" s="638"/>
      <c r="V6" s="638"/>
      <c r="W6" s="638"/>
      <c r="X6" s="638"/>
      <c r="Y6" s="639" t="s">
        <v>33</v>
      </c>
    </row>
    <row r="7" spans="1:25" s="168" customFormat="1" ht="26.25" customHeight="1">
      <c r="A7" s="660"/>
      <c r="B7" s="569" t="s">
        <v>22</v>
      </c>
      <c r="C7" s="565"/>
      <c r="D7" s="564" t="s">
        <v>21</v>
      </c>
      <c r="E7" s="565"/>
      <c r="F7" s="657" t="s">
        <v>17</v>
      </c>
      <c r="G7" s="635"/>
      <c r="H7" s="569" t="s">
        <v>22</v>
      </c>
      <c r="I7" s="565"/>
      <c r="J7" s="564" t="s">
        <v>21</v>
      </c>
      <c r="K7" s="565"/>
      <c r="L7" s="657" t="s">
        <v>17</v>
      </c>
      <c r="M7" s="646"/>
      <c r="N7" s="569" t="s">
        <v>22</v>
      </c>
      <c r="O7" s="565"/>
      <c r="P7" s="564" t="s">
        <v>21</v>
      </c>
      <c r="Q7" s="565"/>
      <c r="R7" s="657" t="s">
        <v>17</v>
      </c>
      <c r="S7" s="635"/>
      <c r="T7" s="569" t="s">
        <v>22</v>
      </c>
      <c r="U7" s="565"/>
      <c r="V7" s="564" t="s">
        <v>21</v>
      </c>
      <c r="W7" s="565"/>
      <c r="X7" s="657" t="s">
        <v>17</v>
      </c>
      <c r="Y7" s="640"/>
    </row>
    <row r="8" spans="1:25" s="266" customFormat="1" ht="28.5" thickBot="1">
      <c r="A8" s="661"/>
      <c r="B8" s="269" t="s">
        <v>31</v>
      </c>
      <c r="C8" s="267" t="s">
        <v>30</v>
      </c>
      <c r="D8" s="268" t="s">
        <v>31</v>
      </c>
      <c r="E8" s="267" t="s">
        <v>30</v>
      </c>
      <c r="F8" s="630"/>
      <c r="G8" s="636"/>
      <c r="H8" s="269" t="s">
        <v>31</v>
      </c>
      <c r="I8" s="267" t="s">
        <v>30</v>
      </c>
      <c r="J8" s="268" t="s">
        <v>31</v>
      </c>
      <c r="K8" s="267" t="s">
        <v>30</v>
      </c>
      <c r="L8" s="630"/>
      <c r="M8" s="647"/>
      <c r="N8" s="269" t="s">
        <v>31</v>
      </c>
      <c r="O8" s="267" t="s">
        <v>30</v>
      </c>
      <c r="P8" s="268" t="s">
        <v>31</v>
      </c>
      <c r="Q8" s="267" t="s">
        <v>30</v>
      </c>
      <c r="R8" s="630"/>
      <c r="S8" s="636"/>
      <c r="T8" s="269" t="s">
        <v>31</v>
      </c>
      <c r="U8" s="267" t="s">
        <v>30</v>
      </c>
      <c r="V8" s="268" t="s">
        <v>31</v>
      </c>
      <c r="W8" s="267" t="s">
        <v>30</v>
      </c>
      <c r="X8" s="630"/>
      <c r="Y8" s="641"/>
    </row>
    <row r="9" spans="1:25" s="259" customFormat="1" ht="18" customHeight="1" thickBot="1" thickTop="1">
      <c r="A9" s="323" t="s">
        <v>24</v>
      </c>
      <c r="B9" s="321">
        <f>B10+B19+B33+B42+B49+B54</f>
        <v>24181.383</v>
      </c>
      <c r="C9" s="320">
        <f>C10+C19+C33+C42+C49+C54</f>
        <v>19117.014</v>
      </c>
      <c r="D9" s="319">
        <f>D10+D19+D33+D42+D49+D54</f>
        <v>3007.293</v>
      </c>
      <c r="E9" s="320">
        <f>E10+E19+E33+E42+E49+E54</f>
        <v>1811.148</v>
      </c>
      <c r="F9" s="319">
        <f>SUM(B9:E9)</f>
        <v>48116.837999999996</v>
      </c>
      <c r="G9" s="322">
        <f>F9/$F$9</f>
        <v>1</v>
      </c>
      <c r="H9" s="321">
        <f>H10+H19+H33+H42+H49+H54</f>
        <v>21503.691</v>
      </c>
      <c r="I9" s="320">
        <f>I10+I19+I33+I42+I49+I54</f>
        <v>16217.217999999997</v>
      </c>
      <c r="J9" s="319">
        <f>J10+J19+J33+J42+J49+J54</f>
        <v>4812.988999999999</v>
      </c>
      <c r="K9" s="320">
        <f>K10+K19+K33+K42+K49+K54</f>
        <v>2591.312</v>
      </c>
      <c r="L9" s="319">
        <f>SUM(H9:K9)</f>
        <v>45125.21</v>
      </c>
      <c r="M9" s="446">
        <f aca="true" t="shared" si="0" ref="M9:M21">IF(ISERROR(F9/L9-1),"         /0",(F9/L9-1))</f>
        <v>0.06629615684890999</v>
      </c>
      <c r="N9" s="321">
        <f>N10+N19+N33+N42+N49+N54</f>
        <v>231343.66400000002</v>
      </c>
      <c r="O9" s="320">
        <f>O10+O19+O33+O42+O49+O54</f>
        <v>149959.46</v>
      </c>
      <c r="P9" s="319">
        <f>P10+P19+P33+P42+P49+P54</f>
        <v>23652.935</v>
      </c>
      <c r="Q9" s="320">
        <f>Q10+Q19+Q33+Q42+Q49+Q54</f>
        <v>16401.679999999997</v>
      </c>
      <c r="R9" s="319">
        <f>SUM(N9:Q9)</f>
        <v>421357.739</v>
      </c>
      <c r="S9" s="322">
        <f>R9/$R$9</f>
        <v>1</v>
      </c>
      <c r="T9" s="321">
        <f>T10+T19+T33+T42+T49+T54</f>
        <v>215444.40699999992</v>
      </c>
      <c r="U9" s="320">
        <f>U10+U19+U33+U42+U49+U54</f>
        <v>139585.892</v>
      </c>
      <c r="V9" s="319">
        <f>V10+V19+V33+V42+V49+V54</f>
        <v>33318.598</v>
      </c>
      <c r="W9" s="320">
        <f>W10+W19+W33+W42+W49+W54</f>
        <v>20982.435</v>
      </c>
      <c r="X9" s="319">
        <f>SUM(T9:W9)</f>
        <v>409331.3319999999</v>
      </c>
      <c r="Y9" s="318">
        <f>IF(ISERROR(R9/X9-1),"         /0",(R9/X9-1))</f>
        <v>0.02938061677624071</v>
      </c>
    </row>
    <row r="10" spans="1:25" s="236" customFormat="1" ht="19.5" customHeight="1" thickTop="1">
      <c r="A10" s="317" t="s">
        <v>61</v>
      </c>
      <c r="B10" s="314">
        <f>SUM(B11:B18)</f>
        <v>14609.417000000001</v>
      </c>
      <c r="C10" s="313">
        <f>SUM(C11:C18)</f>
        <v>9214.141</v>
      </c>
      <c r="D10" s="312">
        <f>SUM(D11:D18)</f>
        <v>2956.991</v>
      </c>
      <c r="E10" s="313">
        <f>SUM(E11:E18)</f>
        <v>1422.967</v>
      </c>
      <c r="F10" s="312">
        <f>SUM(B10:E10)</f>
        <v>28203.516</v>
      </c>
      <c r="G10" s="315">
        <f>F10/$F$9</f>
        <v>0.5861464961600344</v>
      </c>
      <c r="H10" s="314">
        <f>SUM(H11:H18)</f>
        <v>12146.174000000003</v>
      </c>
      <c r="I10" s="313">
        <f>SUM(I11:I18)</f>
        <v>7845.654999999999</v>
      </c>
      <c r="J10" s="312">
        <f>SUM(J11:J18)</f>
        <v>4352.187999999999</v>
      </c>
      <c r="K10" s="313">
        <f>SUM(K11:K18)</f>
        <v>1559.3319999999999</v>
      </c>
      <c r="L10" s="312">
        <f>SUM(H10:K10)</f>
        <v>25903.349</v>
      </c>
      <c r="M10" s="316">
        <f t="shared" si="0"/>
        <v>0.08879805464536661</v>
      </c>
      <c r="N10" s="314">
        <f>SUM(N11:N18)</f>
        <v>148072.71800000002</v>
      </c>
      <c r="O10" s="313">
        <f>SUM(O11:O18)</f>
        <v>74680.32599999999</v>
      </c>
      <c r="P10" s="312">
        <f>SUM(P11:P18)</f>
        <v>22875.887000000002</v>
      </c>
      <c r="Q10" s="313">
        <f>SUM(Q11:Q18)</f>
        <v>12165.330000000002</v>
      </c>
      <c r="R10" s="312">
        <f>SUM(N10:Q10)</f>
        <v>257794.261</v>
      </c>
      <c r="S10" s="315">
        <f>R10/$R$9</f>
        <v>0.6118180281008201</v>
      </c>
      <c r="T10" s="314">
        <f>SUM(T11:T18)</f>
        <v>136028.07699999993</v>
      </c>
      <c r="U10" s="313">
        <f>SUM(U11:U18)</f>
        <v>66577.54700000002</v>
      </c>
      <c r="V10" s="312">
        <f>SUM(V11:V18)</f>
        <v>29741.152999999995</v>
      </c>
      <c r="W10" s="313">
        <f>SUM(W11:W18)</f>
        <v>16726.917</v>
      </c>
      <c r="X10" s="312">
        <f>SUM(T10:W10)</f>
        <v>249073.69399999996</v>
      </c>
      <c r="Y10" s="311">
        <f>IF(ISERROR(R10/X10-1),"         /0",IF(R10/X10&gt;5,"  *  ",(R10/X10-1)))</f>
        <v>0.03501199528521881</v>
      </c>
    </row>
    <row r="11" spans="1:25" ht="19.5" customHeight="1">
      <c r="A11" s="235" t="s">
        <v>276</v>
      </c>
      <c r="B11" s="233">
        <v>10108.877</v>
      </c>
      <c r="C11" s="230">
        <v>6522.039</v>
      </c>
      <c r="D11" s="229">
        <v>2156.326</v>
      </c>
      <c r="E11" s="230">
        <v>1396.467</v>
      </c>
      <c r="F11" s="229">
        <f>SUM(B11:E11)</f>
        <v>20183.709000000003</v>
      </c>
      <c r="G11" s="232">
        <f>F11/$F$9</f>
        <v>0.4194728880563599</v>
      </c>
      <c r="H11" s="233">
        <v>8375.444000000001</v>
      </c>
      <c r="I11" s="230">
        <v>5254.825</v>
      </c>
      <c r="J11" s="229">
        <v>3268.2879999999996</v>
      </c>
      <c r="K11" s="230">
        <v>1384.234</v>
      </c>
      <c r="L11" s="229">
        <f>SUM(H11:K11)</f>
        <v>18282.791</v>
      </c>
      <c r="M11" s="234">
        <f t="shared" si="0"/>
        <v>0.1039730750080774</v>
      </c>
      <c r="N11" s="233">
        <v>104627.01900000001</v>
      </c>
      <c r="O11" s="230">
        <v>53597.00000000001</v>
      </c>
      <c r="P11" s="229">
        <v>15413.539</v>
      </c>
      <c r="Q11" s="230">
        <v>11242.11</v>
      </c>
      <c r="R11" s="229">
        <f>SUM(N11:Q11)</f>
        <v>184879.668</v>
      </c>
      <c r="S11" s="232">
        <f>R11/$R$9</f>
        <v>0.43877126462366933</v>
      </c>
      <c r="T11" s="233">
        <v>93991.32499999992</v>
      </c>
      <c r="U11" s="230">
        <v>46651.13700000001</v>
      </c>
      <c r="V11" s="229">
        <v>23975.849999999995</v>
      </c>
      <c r="W11" s="230">
        <v>15775.962000000001</v>
      </c>
      <c r="X11" s="229">
        <f>SUM(T11:W11)</f>
        <v>180394.27399999995</v>
      </c>
      <c r="Y11" s="228">
        <f>IF(ISERROR(R11/X11-1),"         /0",IF(R11/X11&gt;5,"  *  ",(R11/X11-1)))</f>
        <v>0.02486439231435944</v>
      </c>
    </row>
    <row r="12" spans="1:25" ht="19.5" customHeight="1">
      <c r="A12" s="235" t="s">
        <v>278</v>
      </c>
      <c r="B12" s="233">
        <v>3388.5519999999997</v>
      </c>
      <c r="C12" s="230">
        <v>458.116</v>
      </c>
      <c r="D12" s="229">
        <v>610.982</v>
      </c>
      <c r="E12" s="230">
        <v>0</v>
      </c>
      <c r="F12" s="229">
        <f>SUM(B12:E12)</f>
        <v>4457.65</v>
      </c>
      <c r="G12" s="232">
        <f>F12/$F$9</f>
        <v>0.09264220562456743</v>
      </c>
      <c r="H12" s="233">
        <v>2735.797</v>
      </c>
      <c r="I12" s="230">
        <v>616.467</v>
      </c>
      <c r="J12" s="229">
        <v>1061.21</v>
      </c>
      <c r="K12" s="230">
        <v>145.589</v>
      </c>
      <c r="L12" s="229">
        <f>SUM(H12:K12)</f>
        <v>4559.063</v>
      </c>
      <c r="M12" s="234">
        <f t="shared" si="0"/>
        <v>-0.022244263788414487</v>
      </c>
      <c r="N12" s="233">
        <v>33914.989</v>
      </c>
      <c r="O12" s="230">
        <v>3610.1800000000003</v>
      </c>
      <c r="P12" s="229">
        <v>5537.412</v>
      </c>
      <c r="Q12" s="230">
        <v>581.761</v>
      </c>
      <c r="R12" s="229">
        <f>SUM(N12:Q12)</f>
        <v>43644.342000000004</v>
      </c>
      <c r="S12" s="232">
        <f>R12/$R$9</f>
        <v>0.10358025487696099</v>
      </c>
      <c r="T12" s="233">
        <v>33655.037000000004</v>
      </c>
      <c r="U12" s="230">
        <v>4939.838000000002</v>
      </c>
      <c r="V12" s="229">
        <v>5639.33</v>
      </c>
      <c r="W12" s="230">
        <v>794.9490000000001</v>
      </c>
      <c r="X12" s="229">
        <f>SUM(T12:W12)</f>
        <v>45029.15400000001</v>
      </c>
      <c r="Y12" s="228">
        <f>IF(ISERROR(R12/X12-1),"         /0",IF(R12/X12&gt;5,"  *  ",(R12/X12-1)))</f>
        <v>-0.03075367571862453</v>
      </c>
    </row>
    <row r="13" spans="1:25" ht="19.5" customHeight="1">
      <c r="A13" s="235" t="s">
        <v>281</v>
      </c>
      <c r="B13" s="233">
        <v>42.477000000000004</v>
      </c>
      <c r="C13" s="230">
        <v>504.69</v>
      </c>
      <c r="D13" s="229">
        <v>0</v>
      </c>
      <c r="E13" s="230">
        <v>0</v>
      </c>
      <c r="F13" s="229">
        <f>SUM(B13:E13)</f>
        <v>547.167</v>
      </c>
      <c r="G13" s="232">
        <f>F13/$F$9</f>
        <v>0.011371632524980134</v>
      </c>
      <c r="H13" s="233">
        <v>48.480999999999995</v>
      </c>
      <c r="I13" s="230">
        <v>581.041</v>
      </c>
      <c r="J13" s="229"/>
      <c r="K13" s="230"/>
      <c r="L13" s="229">
        <f>SUM(H13:K13)</f>
        <v>629.522</v>
      </c>
      <c r="M13" s="234">
        <f>IF(ISERROR(F13/L13-1),"         /0",(F13/L13-1))</f>
        <v>-0.13082148042483033</v>
      </c>
      <c r="N13" s="233">
        <v>389.159</v>
      </c>
      <c r="O13" s="230">
        <v>4253.343</v>
      </c>
      <c r="P13" s="229">
        <v>0</v>
      </c>
      <c r="Q13" s="230">
        <v>50.477</v>
      </c>
      <c r="R13" s="229">
        <f>SUM(N13:Q13)</f>
        <v>4692.978999999999</v>
      </c>
      <c r="S13" s="232">
        <f>R13/$R$9</f>
        <v>0.011137754372656721</v>
      </c>
      <c r="T13" s="233">
        <v>468.518</v>
      </c>
      <c r="U13" s="230">
        <v>4951.872</v>
      </c>
      <c r="V13" s="229">
        <v>0</v>
      </c>
      <c r="W13" s="230">
        <v>0</v>
      </c>
      <c r="X13" s="229">
        <f>SUM(T13:W13)</f>
        <v>5420.39</v>
      </c>
      <c r="Y13" s="228">
        <f>IF(ISERROR(R13/X13-1),"         /0",IF(R13/X13&gt;5,"  *  ",(R13/X13-1)))</f>
        <v>-0.13419901520001343</v>
      </c>
    </row>
    <row r="14" spans="1:25" ht="19.5" customHeight="1">
      <c r="A14" s="235" t="s">
        <v>285</v>
      </c>
      <c r="B14" s="233">
        <v>30.925</v>
      </c>
      <c r="C14" s="230">
        <v>483.59000000000003</v>
      </c>
      <c r="D14" s="229">
        <v>0</v>
      </c>
      <c r="E14" s="230">
        <v>0</v>
      </c>
      <c r="F14" s="229">
        <f>SUM(B14:E14)</f>
        <v>514.515</v>
      </c>
      <c r="G14" s="232">
        <f>F14/$F$9</f>
        <v>0.010693034317841086</v>
      </c>
      <c r="H14" s="233">
        <v>16.923</v>
      </c>
      <c r="I14" s="230">
        <v>555.557</v>
      </c>
      <c r="J14" s="229"/>
      <c r="K14" s="230"/>
      <c r="L14" s="229">
        <f>SUM(H14:K14)</f>
        <v>572.48</v>
      </c>
      <c r="M14" s="234">
        <f t="shared" si="0"/>
        <v>-0.10125244550027956</v>
      </c>
      <c r="N14" s="233">
        <v>287.079</v>
      </c>
      <c r="O14" s="230">
        <v>5403.251</v>
      </c>
      <c r="P14" s="229">
        <v>0</v>
      </c>
      <c r="Q14" s="230">
        <v>0</v>
      </c>
      <c r="R14" s="229">
        <f>SUM(N14:Q14)</f>
        <v>5690.33</v>
      </c>
      <c r="S14" s="232">
        <f>R14/$R$9</f>
        <v>0.013504747802911483</v>
      </c>
      <c r="T14" s="233">
        <v>332.42500000000007</v>
      </c>
      <c r="U14" s="230">
        <v>4190.7119999999995</v>
      </c>
      <c r="V14" s="229">
        <v>0</v>
      </c>
      <c r="W14" s="230">
        <v>70.712</v>
      </c>
      <c r="X14" s="229">
        <f>SUM(T14:W14)</f>
        <v>4593.849</v>
      </c>
      <c r="Y14" s="228">
        <f>IF(ISERROR(R14/X14-1),"         /0",IF(R14/X14&gt;5,"  *  ",(R14/X14-1)))</f>
        <v>0.23868459759996452</v>
      </c>
    </row>
    <row r="15" spans="1:25" ht="19.5" customHeight="1">
      <c r="A15" s="235" t="s">
        <v>279</v>
      </c>
      <c r="B15" s="233">
        <v>266.422</v>
      </c>
      <c r="C15" s="230">
        <v>134.731</v>
      </c>
      <c r="D15" s="229">
        <v>0</v>
      </c>
      <c r="E15" s="230">
        <v>0</v>
      </c>
      <c r="F15" s="229">
        <f>SUM(B15:E15)</f>
        <v>401.153</v>
      </c>
      <c r="G15" s="232">
        <f>F15/$F$9</f>
        <v>0.008337060718744653</v>
      </c>
      <c r="H15" s="233">
        <v>188.72899999999998</v>
      </c>
      <c r="I15" s="230">
        <v>113.342</v>
      </c>
      <c r="J15" s="229"/>
      <c r="K15" s="230"/>
      <c r="L15" s="229">
        <f>SUM(H15:K15)</f>
        <v>302.07099999999997</v>
      </c>
      <c r="M15" s="234">
        <f t="shared" si="0"/>
        <v>0.32800897802172346</v>
      </c>
      <c r="N15" s="233">
        <v>1818.4470000000001</v>
      </c>
      <c r="O15" s="230">
        <v>1154.2679999999998</v>
      </c>
      <c r="P15" s="229">
        <v>0</v>
      </c>
      <c r="Q15" s="230">
        <v>0</v>
      </c>
      <c r="R15" s="229">
        <f>SUM(N15:Q15)</f>
        <v>2972.715</v>
      </c>
      <c r="S15" s="232">
        <f>R15/$R$9</f>
        <v>0.00705508579729682</v>
      </c>
      <c r="T15" s="233">
        <v>1444.349</v>
      </c>
      <c r="U15" s="230">
        <v>1024.8450000000003</v>
      </c>
      <c r="V15" s="229">
        <v>0</v>
      </c>
      <c r="W15" s="230">
        <v>0</v>
      </c>
      <c r="X15" s="229">
        <f>SUM(T15:W15)</f>
        <v>2469.1940000000004</v>
      </c>
      <c r="Y15" s="228">
        <f>IF(ISERROR(R15/X15-1),"         /0",IF(R15/X15&gt;5,"  *  ",(R15/X15-1)))</f>
        <v>0.20392119857734947</v>
      </c>
    </row>
    <row r="16" spans="1:25" ht="19.5" customHeight="1">
      <c r="A16" s="235" t="s">
        <v>284</v>
      </c>
      <c r="B16" s="233">
        <v>120.139</v>
      </c>
      <c r="C16" s="230">
        <v>153.155</v>
      </c>
      <c r="D16" s="229">
        <v>0</v>
      </c>
      <c r="E16" s="230">
        <v>0</v>
      </c>
      <c r="F16" s="229">
        <f>SUM(B16:E16)</f>
        <v>273.294</v>
      </c>
      <c r="G16" s="232">
        <f>F16/$F$9</f>
        <v>0.005679799657658303</v>
      </c>
      <c r="H16" s="233">
        <v>109.02700000000002</v>
      </c>
      <c r="I16" s="230">
        <v>65.294</v>
      </c>
      <c r="J16" s="229"/>
      <c r="K16" s="230"/>
      <c r="L16" s="229">
        <f>SUM(H16:K16)</f>
        <v>174.32100000000003</v>
      </c>
      <c r="M16" s="234">
        <f t="shared" si="0"/>
        <v>0.5677629201301044</v>
      </c>
      <c r="N16" s="233">
        <v>1074.0720000000001</v>
      </c>
      <c r="O16" s="230">
        <v>999.6999999999999</v>
      </c>
      <c r="P16" s="229"/>
      <c r="Q16" s="230"/>
      <c r="R16" s="229">
        <f>SUM(N16:Q16)</f>
        <v>2073.772</v>
      </c>
      <c r="S16" s="232">
        <f>R16/$R$9</f>
        <v>0.004921642129848243</v>
      </c>
      <c r="T16" s="233">
        <v>802.427</v>
      </c>
      <c r="U16" s="230">
        <v>653.0500000000001</v>
      </c>
      <c r="V16" s="229"/>
      <c r="W16" s="230"/>
      <c r="X16" s="229">
        <f>SUM(T16:W16)</f>
        <v>1455.477</v>
      </c>
      <c r="Y16" s="228">
        <f>IF(ISERROR(R16/X16-1),"         /0",IF(R16/X16&gt;5,"  *  ",(R16/X16-1)))</f>
        <v>0.424805750966865</v>
      </c>
    </row>
    <row r="17" spans="1:25" ht="19.5" customHeight="1">
      <c r="A17" s="235" t="s">
        <v>287</v>
      </c>
      <c r="B17" s="233">
        <v>28.441</v>
      </c>
      <c r="C17" s="230">
        <v>2.698</v>
      </c>
      <c r="D17" s="229">
        <v>0</v>
      </c>
      <c r="E17" s="230">
        <v>0</v>
      </c>
      <c r="F17" s="229">
        <f>SUM(B17:E17)</f>
        <v>31.139</v>
      </c>
      <c r="G17" s="232">
        <f>F17/$F$9</f>
        <v>0.0006471539131478257</v>
      </c>
      <c r="H17" s="233">
        <v>42.815</v>
      </c>
      <c r="I17" s="230">
        <v>7.288</v>
      </c>
      <c r="J17" s="229"/>
      <c r="K17" s="230"/>
      <c r="L17" s="229">
        <f>SUM(H17:K17)</f>
        <v>50.102999999999994</v>
      </c>
      <c r="M17" s="234">
        <f t="shared" si="0"/>
        <v>-0.37850028940382807</v>
      </c>
      <c r="N17" s="233">
        <v>272.658</v>
      </c>
      <c r="O17" s="230">
        <v>24.188</v>
      </c>
      <c r="P17" s="229"/>
      <c r="Q17" s="230"/>
      <c r="R17" s="229">
        <f>SUM(N17:Q17)</f>
        <v>296.846</v>
      </c>
      <c r="S17" s="232">
        <f>R17/$R$9</f>
        <v>0.0007044987489834617</v>
      </c>
      <c r="T17" s="233">
        <v>578.183</v>
      </c>
      <c r="U17" s="230">
        <v>123.963</v>
      </c>
      <c r="V17" s="229"/>
      <c r="W17" s="230"/>
      <c r="X17" s="229">
        <f>SUM(T17:W17)</f>
        <v>702.146</v>
      </c>
      <c r="Y17" s="228">
        <f>IF(ISERROR(R17/X17-1),"         /0",IF(R17/X17&gt;5,"  *  ",(R17/X17-1)))</f>
        <v>-0.5772303765883449</v>
      </c>
    </row>
    <row r="18" spans="1:25" ht="19.5" customHeight="1" thickBot="1">
      <c r="A18" s="235" t="s">
        <v>275</v>
      </c>
      <c r="B18" s="233">
        <v>623.5840000000001</v>
      </c>
      <c r="C18" s="230">
        <v>955.122</v>
      </c>
      <c r="D18" s="229">
        <v>189.68300000000002</v>
      </c>
      <c r="E18" s="230">
        <v>26.5</v>
      </c>
      <c r="F18" s="229">
        <f>SUM(B18:E18)</f>
        <v>1794.8890000000001</v>
      </c>
      <c r="G18" s="232">
        <f>F18/$F$9</f>
        <v>0.037302721346735214</v>
      </c>
      <c r="H18" s="233">
        <v>628.958</v>
      </c>
      <c r="I18" s="230">
        <v>651.841</v>
      </c>
      <c r="J18" s="229">
        <v>22.689999999999998</v>
      </c>
      <c r="K18" s="230">
        <v>29.509000000000004</v>
      </c>
      <c r="L18" s="229">
        <f>SUM(H18:K18)</f>
        <v>1332.998</v>
      </c>
      <c r="M18" s="234">
        <f t="shared" si="0"/>
        <v>0.34650539610712094</v>
      </c>
      <c r="N18" s="233">
        <v>5689.295</v>
      </c>
      <c r="O18" s="230">
        <v>5638.396</v>
      </c>
      <c r="P18" s="229">
        <v>1924.9359999999997</v>
      </c>
      <c r="Q18" s="230">
        <v>290.98199999999997</v>
      </c>
      <c r="R18" s="229">
        <f>SUM(N18:Q18)</f>
        <v>13543.608999999999</v>
      </c>
      <c r="S18" s="232">
        <f>R18/$R$9</f>
        <v>0.032142779748493</v>
      </c>
      <c r="T18" s="233">
        <v>4755.813</v>
      </c>
      <c r="U18" s="230">
        <v>4042.13</v>
      </c>
      <c r="V18" s="229">
        <v>125.97299999999998</v>
      </c>
      <c r="W18" s="230">
        <v>85.29400000000001</v>
      </c>
      <c r="X18" s="229">
        <f>SUM(T18:W18)</f>
        <v>9009.21</v>
      </c>
      <c r="Y18" s="228">
        <f>IF(ISERROR(R18/X18-1),"         /0",IF(R18/X18&gt;5,"  *  ",(R18/X18-1)))</f>
        <v>0.5033070602194865</v>
      </c>
    </row>
    <row r="19" spans="1:25" s="236" customFormat="1" ht="19.5" customHeight="1">
      <c r="A19" s="243" t="s">
        <v>60</v>
      </c>
      <c r="B19" s="240">
        <f>SUM(B20:B32)</f>
        <v>4030.678</v>
      </c>
      <c r="C19" s="239">
        <f>SUM(C20:C32)</f>
        <v>6272.030000000001</v>
      </c>
      <c r="D19" s="238">
        <f>SUM(D20:D32)</f>
        <v>45.674</v>
      </c>
      <c r="E19" s="239">
        <f>SUM(E20:E32)</f>
        <v>375.464</v>
      </c>
      <c r="F19" s="238">
        <f aca="true" t="shared" si="1" ref="F19:F54">SUM(B19:E19)</f>
        <v>10723.846000000001</v>
      </c>
      <c r="G19" s="241">
        <f aca="true" t="shared" si="2" ref="G19:G54">F19/$F$9</f>
        <v>0.22287096255161243</v>
      </c>
      <c r="H19" s="240">
        <f>SUM(H20:H32)</f>
        <v>3375.4939999999992</v>
      </c>
      <c r="I19" s="239">
        <f>SUM(I20:I32)</f>
        <v>4563.5599999999995</v>
      </c>
      <c r="J19" s="238">
        <f>SUM(J20:J32)</f>
        <v>0.08</v>
      </c>
      <c r="K19" s="239">
        <f>SUM(K20:K32)</f>
        <v>1017.871</v>
      </c>
      <c r="L19" s="238">
        <f aca="true" t="shared" si="3" ref="L19:L54">SUM(H19:K19)</f>
        <v>8957.004999999997</v>
      </c>
      <c r="M19" s="242">
        <f t="shared" si="0"/>
        <v>0.19725801202522542</v>
      </c>
      <c r="N19" s="240">
        <f>SUM(N20:N32)</f>
        <v>31775.555</v>
      </c>
      <c r="O19" s="239">
        <f>SUM(O20:O32)</f>
        <v>45371.87799999999</v>
      </c>
      <c r="P19" s="238">
        <f>SUM(P20:P32)</f>
        <v>203.24900000000002</v>
      </c>
      <c r="Q19" s="239">
        <f>SUM(Q20:Q32)</f>
        <v>3455.548</v>
      </c>
      <c r="R19" s="238">
        <f aca="true" t="shared" si="4" ref="R19:R54">SUM(N19:Q19)</f>
        <v>80806.22999999998</v>
      </c>
      <c r="S19" s="241">
        <f aca="true" t="shared" si="5" ref="S19:S54">R19/$R$9</f>
        <v>0.19177582970654772</v>
      </c>
      <c r="T19" s="240">
        <f>SUM(T20:T32)</f>
        <v>27100.777000000002</v>
      </c>
      <c r="U19" s="239">
        <f>SUM(U20:U32)</f>
        <v>40997.946</v>
      </c>
      <c r="V19" s="238">
        <f>SUM(V20:V32)</f>
        <v>44.025</v>
      </c>
      <c r="W19" s="239">
        <f>SUM(W20:W32)</f>
        <v>3543.737</v>
      </c>
      <c r="X19" s="238">
        <f aca="true" t="shared" si="6" ref="X19:X54">SUM(T19:W19)</f>
        <v>71686.48499999999</v>
      </c>
      <c r="Y19" s="237">
        <f aca="true" t="shared" si="7" ref="Y19:Y54">IF(ISERROR(R19/X19-1),"         /0",IF(R19/X19&gt;5,"  *  ",(R19/X19-1)))</f>
        <v>0.12721707585467468</v>
      </c>
    </row>
    <row r="20" spans="1:25" ht="19.5" customHeight="1">
      <c r="A20" s="250" t="s">
        <v>294</v>
      </c>
      <c r="B20" s="247">
        <v>727.162</v>
      </c>
      <c r="C20" s="245">
        <v>1674.393</v>
      </c>
      <c r="D20" s="246">
        <v>0.001</v>
      </c>
      <c r="E20" s="245">
        <v>61.79</v>
      </c>
      <c r="F20" s="246">
        <f t="shared" si="1"/>
        <v>2463.3460000000005</v>
      </c>
      <c r="G20" s="248">
        <f t="shared" si="2"/>
        <v>0.05119509307739633</v>
      </c>
      <c r="H20" s="247">
        <v>627.723</v>
      </c>
      <c r="I20" s="245">
        <v>1228.72</v>
      </c>
      <c r="J20" s="246"/>
      <c r="K20" s="245">
        <v>442.313</v>
      </c>
      <c r="L20" s="229">
        <f t="shared" si="3"/>
        <v>2298.756</v>
      </c>
      <c r="M20" s="249">
        <f t="shared" si="0"/>
        <v>0.07159959560736362</v>
      </c>
      <c r="N20" s="247">
        <v>5251.755000000002</v>
      </c>
      <c r="O20" s="245">
        <v>14735.869999999995</v>
      </c>
      <c r="P20" s="246">
        <v>78.802</v>
      </c>
      <c r="Q20" s="245">
        <v>976.6099999999999</v>
      </c>
      <c r="R20" s="246">
        <f t="shared" si="4"/>
        <v>21043.036999999997</v>
      </c>
      <c r="S20" s="248">
        <f t="shared" si="5"/>
        <v>0.04994102410446055</v>
      </c>
      <c r="T20" s="251">
        <v>5889.799</v>
      </c>
      <c r="U20" s="245">
        <v>13796.030999999999</v>
      </c>
      <c r="V20" s="246">
        <v>0</v>
      </c>
      <c r="W20" s="245">
        <v>542.323</v>
      </c>
      <c r="X20" s="246">
        <f t="shared" si="6"/>
        <v>20228.153</v>
      </c>
      <c r="Y20" s="244">
        <f t="shared" si="7"/>
        <v>0.04028464684837996</v>
      </c>
    </row>
    <row r="21" spans="1:25" ht="19.5" customHeight="1">
      <c r="A21" s="250" t="s">
        <v>297</v>
      </c>
      <c r="B21" s="247">
        <v>495.264</v>
      </c>
      <c r="C21" s="245">
        <v>705.218</v>
      </c>
      <c r="D21" s="246">
        <v>0</v>
      </c>
      <c r="E21" s="245">
        <v>100.718</v>
      </c>
      <c r="F21" s="246">
        <f t="shared" si="1"/>
        <v>1301.2</v>
      </c>
      <c r="G21" s="248">
        <f t="shared" si="2"/>
        <v>0.027042508487361536</v>
      </c>
      <c r="H21" s="247">
        <v>224.383</v>
      </c>
      <c r="I21" s="245">
        <v>315.36400000000003</v>
      </c>
      <c r="J21" s="246"/>
      <c r="K21" s="245">
        <v>52.854</v>
      </c>
      <c r="L21" s="246">
        <f t="shared" si="3"/>
        <v>592.6010000000001</v>
      </c>
      <c r="M21" s="249">
        <f t="shared" si="0"/>
        <v>1.1957438478841578</v>
      </c>
      <c r="N21" s="247">
        <v>3440.5029999999992</v>
      </c>
      <c r="O21" s="245">
        <v>4352.944</v>
      </c>
      <c r="P21" s="246"/>
      <c r="Q21" s="245">
        <v>233.663</v>
      </c>
      <c r="R21" s="246">
        <f t="shared" si="4"/>
        <v>8027.110000000001</v>
      </c>
      <c r="S21" s="248">
        <f t="shared" si="5"/>
        <v>0.019050581624656004</v>
      </c>
      <c r="T21" s="251">
        <v>1803.2960000000003</v>
      </c>
      <c r="U21" s="245">
        <v>2479.5349999999994</v>
      </c>
      <c r="V21" s="246"/>
      <c r="W21" s="245">
        <v>77.887</v>
      </c>
      <c r="X21" s="246">
        <f t="shared" si="6"/>
        <v>4360.718</v>
      </c>
      <c r="Y21" s="244">
        <f t="shared" si="7"/>
        <v>0.8407771380768032</v>
      </c>
    </row>
    <row r="22" spans="1:25" ht="19.5" customHeight="1">
      <c r="A22" s="250" t="s">
        <v>352</v>
      </c>
      <c r="B22" s="247">
        <v>0</v>
      </c>
      <c r="C22" s="245">
        <v>1016.8900000000001</v>
      </c>
      <c r="D22" s="246">
        <v>0</v>
      </c>
      <c r="E22" s="245">
        <v>70.786</v>
      </c>
      <c r="F22" s="229">
        <f t="shared" si="1"/>
        <v>1087.6760000000002</v>
      </c>
      <c r="G22" s="248">
        <f t="shared" si="2"/>
        <v>0.022604893530202466</v>
      </c>
      <c r="H22" s="247">
        <v>0</v>
      </c>
      <c r="I22" s="245">
        <v>754.712</v>
      </c>
      <c r="J22" s="246"/>
      <c r="K22" s="245">
        <v>67.601</v>
      </c>
      <c r="L22" s="246">
        <f t="shared" si="3"/>
        <v>822.313</v>
      </c>
      <c r="M22" s="249" t="s">
        <v>50</v>
      </c>
      <c r="N22" s="247">
        <v>6.666</v>
      </c>
      <c r="O22" s="245">
        <v>5783.110999999999</v>
      </c>
      <c r="P22" s="246"/>
      <c r="Q22" s="245">
        <v>379.225</v>
      </c>
      <c r="R22" s="246">
        <f t="shared" si="4"/>
        <v>6169.0019999999995</v>
      </c>
      <c r="S22" s="248">
        <f t="shared" si="5"/>
        <v>0.014640770606565268</v>
      </c>
      <c r="T22" s="251">
        <v>35.715</v>
      </c>
      <c r="U22" s="245">
        <v>4901.067999999999</v>
      </c>
      <c r="V22" s="246"/>
      <c r="W22" s="245">
        <v>998.8260000000001</v>
      </c>
      <c r="X22" s="246">
        <f t="shared" si="6"/>
        <v>5935.6089999999995</v>
      </c>
      <c r="Y22" s="244">
        <f t="shared" si="7"/>
        <v>0.03932081779645524</v>
      </c>
    </row>
    <row r="23" spans="1:25" ht="19.5" customHeight="1">
      <c r="A23" s="250" t="s">
        <v>295</v>
      </c>
      <c r="B23" s="247">
        <v>666.628</v>
      </c>
      <c r="C23" s="245">
        <v>420.69599999999997</v>
      </c>
      <c r="D23" s="246">
        <v>0</v>
      </c>
      <c r="E23" s="245">
        <v>0</v>
      </c>
      <c r="F23" s="246">
        <f t="shared" si="1"/>
        <v>1087.324</v>
      </c>
      <c r="G23" s="248">
        <f t="shared" si="2"/>
        <v>0.022597578003774897</v>
      </c>
      <c r="H23" s="247">
        <v>529.141</v>
      </c>
      <c r="I23" s="245">
        <v>426.56000000000006</v>
      </c>
      <c r="J23" s="246"/>
      <c r="K23" s="245">
        <v>15.734</v>
      </c>
      <c r="L23" s="246">
        <f t="shared" si="3"/>
        <v>971.4350000000001</v>
      </c>
      <c r="M23" s="249">
        <f aca="true" t="shared" si="8" ref="M23:M38">IF(ISERROR(F23/L23-1),"         /0",(F23/L23-1))</f>
        <v>0.11929671053647439</v>
      </c>
      <c r="N23" s="247">
        <v>5421.078999999999</v>
      </c>
      <c r="O23" s="245">
        <v>4059.4100000000003</v>
      </c>
      <c r="P23" s="246">
        <v>0</v>
      </c>
      <c r="Q23" s="245">
        <v>42.392</v>
      </c>
      <c r="R23" s="246">
        <f t="shared" si="4"/>
        <v>9522.881</v>
      </c>
      <c r="S23" s="248">
        <f t="shared" si="5"/>
        <v>0.02260046539693436</v>
      </c>
      <c r="T23" s="251">
        <v>3900.6059999999998</v>
      </c>
      <c r="U23" s="245">
        <v>4965.163</v>
      </c>
      <c r="V23" s="246">
        <v>29.867</v>
      </c>
      <c r="W23" s="245">
        <v>70.913</v>
      </c>
      <c r="X23" s="246">
        <f t="shared" si="6"/>
        <v>8966.549</v>
      </c>
      <c r="Y23" s="244">
        <f t="shared" si="7"/>
        <v>0.06204527516662184</v>
      </c>
    </row>
    <row r="24" spans="1:25" ht="19.5" customHeight="1">
      <c r="A24" s="250" t="s">
        <v>296</v>
      </c>
      <c r="B24" s="247">
        <v>766.588</v>
      </c>
      <c r="C24" s="245">
        <v>222.084</v>
      </c>
      <c r="D24" s="246">
        <v>0</v>
      </c>
      <c r="E24" s="245">
        <v>5.082000000000001</v>
      </c>
      <c r="F24" s="246">
        <f t="shared" si="1"/>
        <v>993.754</v>
      </c>
      <c r="G24" s="248">
        <f t="shared" si="2"/>
        <v>0.02065293650426489</v>
      </c>
      <c r="H24" s="247">
        <v>815.315</v>
      </c>
      <c r="I24" s="245">
        <v>299.68</v>
      </c>
      <c r="J24" s="246"/>
      <c r="K24" s="245">
        <v>134.376</v>
      </c>
      <c r="L24" s="246">
        <f t="shared" si="3"/>
        <v>1249.371</v>
      </c>
      <c r="M24" s="249">
        <f t="shared" si="8"/>
        <v>-0.2045965529854623</v>
      </c>
      <c r="N24" s="247">
        <v>6681.342</v>
      </c>
      <c r="O24" s="245">
        <v>2164.976</v>
      </c>
      <c r="P24" s="246">
        <v>0</v>
      </c>
      <c r="Q24" s="245">
        <v>386.342</v>
      </c>
      <c r="R24" s="246">
        <f t="shared" si="4"/>
        <v>9232.66</v>
      </c>
      <c r="S24" s="248">
        <f t="shared" si="5"/>
        <v>0.021911689629604738</v>
      </c>
      <c r="T24" s="251">
        <v>4641.107000000001</v>
      </c>
      <c r="U24" s="245">
        <v>925.799</v>
      </c>
      <c r="V24" s="246">
        <v>0</v>
      </c>
      <c r="W24" s="245">
        <v>200.70600000000002</v>
      </c>
      <c r="X24" s="246">
        <f t="shared" si="6"/>
        <v>5767.612000000001</v>
      </c>
      <c r="Y24" s="244">
        <f t="shared" si="7"/>
        <v>0.600776889984971</v>
      </c>
    </row>
    <row r="25" spans="1:25" ht="19.5" customHeight="1">
      <c r="A25" s="250" t="s">
        <v>298</v>
      </c>
      <c r="B25" s="247">
        <v>272.286</v>
      </c>
      <c r="C25" s="245">
        <v>433.278</v>
      </c>
      <c r="D25" s="246">
        <v>0</v>
      </c>
      <c r="E25" s="245">
        <v>9.223</v>
      </c>
      <c r="F25" s="246">
        <f>SUM(B25:E25)</f>
        <v>714.787</v>
      </c>
      <c r="G25" s="248">
        <f>F25/$F$9</f>
        <v>0.014855236331198656</v>
      </c>
      <c r="H25" s="247">
        <v>124.16000000000001</v>
      </c>
      <c r="I25" s="245">
        <v>387.155</v>
      </c>
      <c r="J25" s="246"/>
      <c r="K25" s="245">
        <v>188.673</v>
      </c>
      <c r="L25" s="246">
        <f>SUM(H25:K25)</f>
        <v>699.988</v>
      </c>
      <c r="M25" s="249">
        <f>IF(ISERROR(F25/L25-1),"         /0",(F25/L25-1))</f>
        <v>0.021141791002131427</v>
      </c>
      <c r="N25" s="247">
        <v>2051.117</v>
      </c>
      <c r="O25" s="245">
        <v>3565.7830000000004</v>
      </c>
      <c r="P25" s="246"/>
      <c r="Q25" s="245">
        <v>273.92</v>
      </c>
      <c r="R25" s="246">
        <f>SUM(N25:Q25)</f>
        <v>5890.820000000001</v>
      </c>
      <c r="S25" s="248">
        <f>R25/$R$9</f>
        <v>0.013980566760161016</v>
      </c>
      <c r="T25" s="251">
        <v>2959.2169999999996</v>
      </c>
      <c r="U25" s="245">
        <v>3615.9370000000004</v>
      </c>
      <c r="V25" s="246">
        <v>11.084</v>
      </c>
      <c r="W25" s="245">
        <v>865.0520000000001</v>
      </c>
      <c r="X25" s="246">
        <f>SUM(T25:W25)</f>
        <v>7451.290000000001</v>
      </c>
      <c r="Y25" s="244">
        <f>IF(ISERROR(R25/X25-1),"         /0",IF(R25/X25&gt;5,"  *  ",(R25/X25-1)))</f>
        <v>-0.20942279793163332</v>
      </c>
    </row>
    <row r="26" spans="1:25" ht="19.5" customHeight="1">
      <c r="A26" s="250" t="s">
        <v>300</v>
      </c>
      <c r="B26" s="247">
        <v>306.151</v>
      </c>
      <c r="C26" s="245">
        <v>303.292</v>
      </c>
      <c r="D26" s="246">
        <v>0</v>
      </c>
      <c r="E26" s="245">
        <v>0</v>
      </c>
      <c r="F26" s="246">
        <f t="shared" si="1"/>
        <v>609.443</v>
      </c>
      <c r="G26" s="248">
        <f t="shared" si="2"/>
        <v>0.012665898785784719</v>
      </c>
      <c r="H26" s="247">
        <v>263.155</v>
      </c>
      <c r="I26" s="245">
        <v>295.912</v>
      </c>
      <c r="J26" s="246"/>
      <c r="K26" s="245"/>
      <c r="L26" s="246">
        <f t="shared" si="3"/>
        <v>559.067</v>
      </c>
      <c r="M26" s="249">
        <f t="shared" si="8"/>
        <v>0.0901072680018673</v>
      </c>
      <c r="N26" s="247">
        <v>2691.8709999999996</v>
      </c>
      <c r="O26" s="245">
        <v>2468.858</v>
      </c>
      <c r="P26" s="246"/>
      <c r="Q26" s="245"/>
      <c r="R26" s="246">
        <f t="shared" si="4"/>
        <v>5160.728999999999</v>
      </c>
      <c r="S26" s="248">
        <f t="shared" si="5"/>
        <v>0.012247856209423981</v>
      </c>
      <c r="T26" s="251">
        <v>1899.885</v>
      </c>
      <c r="U26" s="245">
        <v>2915.1890000000003</v>
      </c>
      <c r="V26" s="246"/>
      <c r="W26" s="245"/>
      <c r="X26" s="246">
        <f t="shared" si="6"/>
        <v>4815.0740000000005</v>
      </c>
      <c r="Y26" s="244">
        <f t="shared" si="7"/>
        <v>0.07178602031869064</v>
      </c>
    </row>
    <row r="27" spans="1:25" ht="19.5" customHeight="1">
      <c r="A27" s="250" t="s">
        <v>302</v>
      </c>
      <c r="B27" s="247">
        <v>147.712</v>
      </c>
      <c r="C27" s="245">
        <v>451.683</v>
      </c>
      <c r="D27" s="246">
        <v>0</v>
      </c>
      <c r="E27" s="245">
        <v>0</v>
      </c>
      <c r="F27" s="246">
        <f t="shared" si="1"/>
        <v>599.395</v>
      </c>
      <c r="G27" s="248">
        <f t="shared" si="2"/>
        <v>0.012457073758670511</v>
      </c>
      <c r="H27" s="247">
        <v>155.62099999999998</v>
      </c>
      <c r="I27" s="245">
        <v>331.982</v>
      </c>
      <c r="J27" s="246"/>
      <c r="K27" s="245"/>
      <c r="L27" s="246">
        <f t="shared" si="3"/>
        <v>487.603</v>
      </c>
      <c r="M27" s="249">
        <f t="shared" si="8"/>
        <v>0.22926848276159073</v>
      </c>
      <c r="N27" s="247">
        <v>980.4920000000002</v>
      </c>
      <c r="O27" s="245">
        <v>4203.25</v>
      </c>
      <c r="P27" s="246"/>
      <c r="Q27" s="245">
        <v>47.666</v>
      </c>
      <c r="R27" s="246">
        <f t="shared" si="4"/>
        <v>5231.408</v>
      </c>
      <c r="S27" s="248">
        <f t="shared" si="5"/>
        <v>0.01241559728418801</v>
      </c>
      <c r="T27" s="251">
        <v>613.456</v>
      </c>
      <c r="U27" s="245">
        <v>4063.456999999999</v>
      </c>
      <c r="V27" s="246">
        <v>0</v>
      </c>
      <c r="W27" s="245"/>
      <c r="X27" s="246">
        <f t="shared" si="6"/>
        <v>4676.912999999999</v>
      </c>
      <c r="Y27" s="244">
        <f t="shared" si="7"/>
        <v>0.11856004163430067</v>
      </c>
    </row>
    <row r="28" spans="1:25" ht="19.5" customHeight="1">
      <c r="A28" s="250" t="s">
        <v>301</v>
      </c>
      <c r="B28" s="247">
        <v>122.842</v>
      </c>
      <c r="C28" s="245">
        <v>86.16499999999999</v>
      </c>
      <c r="D28" s="246">
        <v>0</v>
      </c>
      <c r="E28" s="245">
        <v>0</v>
      </c>
      <c r="F28" s="246">
        <f t="shared" si="1"/>
        <v>209.007</v>
      </c>
      <c r="G28" s="248">
        <f t="shared" si="2"/>
        <v>0.0043437392955871295</v>
      </c>
      <c r="H28" s="247">
        <v>44.184</v>
      </c>
      <c r="I28" s="245">
        <v>15.539</v>
      </c>
      <c r="J28" s="246"/>
      <c r="K28" s="245">
        <v>33.838</v>
      </c>
      <c r="L28" s="246">
        <f t="shared" si="3"/>
        <v>93.561</v>
      </c>
      <c r="M28" s="249">
        <f t="shared" si="8"/>
        <v>1.2339115657164843</v>
      </c>
      <c r="N28" s="247">
        <v>533.915</v>
      </c>
      <c r="O28" s="245">
        <v>129.075</v>
      </c>
      <c r="P28" s="246"/>
      <c r="Q28" s="245">
        <v>17.39</v>
      </c>
      <c r="R28" s="246">
        <f t="shared" si="4"/>
        <v>680.38</v>
      </c>
      <c r="S28" s="248">
        <f t="shared" si="5"/>
        <v>0.0016147324162473732</v>
      </c>
      <c r="T28" s="251">
        <v>493.928</v>
      </c>
      <c r="U28" s="245">
        <v>171.40099999999995</v>
      </c>
      <c r="V28" s="246"/>
      <c r="W28" s="245">
        <v>43.948</v>
      </c>
      <c r="X28" s="246">
        <f t="shared" si="6"/>
        <v>709.2769999999999</v>
      </c>
      <c r="Y28" s="244">
        <f t="shared" si="7"/>
        <v>-0.040741487458355374</v>
      </c>
    </row>
    <row r="29" spans="1:25" ht="19.5" customHeight="1">
      <c r="A29" s="250" t="s">
        <v>304</v>
      </c>
      <c r="B29" s="247">
        <v>104.589</v>
      </c>
      <c r="C29" s="245">
        <v>31.349000000000004</v>
      </c>
      <c r="D29" s="246">
        <v>0</v>
      </c>
      <c r="E29" s="245">
        <v>0</v>
      </c>
      <c r="F29" s="246">
        <f t="shared" si="1"/>
        <v>135.938</v>
      </c>
      <c r="G29" s="248">
        <f t="shared" si="2"/>
        <v>0.0028251648622463514</v>
      </c>
      <c r="H29" s="247">
        <v>142.51999999999998</v>
      </c>
      <c r="I29" s="245">
        <v>51.495999999999995</v>
      </c>
      <c r="J29" s="246"/>
      <c r="K29" s="245"/>
      <c r="L29" s="246">
        <f t="shared" si="3"/>
        <v>194.01599999999996</v>
      </c>
      <c r="M29" s="249">
        <f t="shared" si="8"/>
        <v>-0.2993464456539666</v>
      </c>
      <c r="N29" s="247">
        <v>1086.1670000000001</v>
      </c>
      <c r="O29" s="245">
        <v>103.765</v>
      </c>
      <c r="P29" s="246">
        <v>0</v>
      </c>
      <c r="Q29" s="245">
        <v>16.15</v>
      </c>
      <c r="R29" s="246">
        <f t="shared" si="4"/>
        <v>1206.0820000000003</v>
      </c>
      <c r="S29" s="248">
        <f t="shared" si="5"/>
        <v>0.0028623705900415425</v>
      </c>
      <c r="T29" s="251">
        <v>901.4029999999999</v>
      </c>
      <c r="U29" s="245">
        <v>163.372</v>
      </c>
      <c r="V29" s="246">
        <v>0</v>
      </c>
      <c r="W29" s="245">
        <v>24.436</v>
      </c>
      <c r="X29" s="246">
        <f t="shared" si="6"/>
        <v>1089.2109999999998</v>
      </c>
      <c r="Y29" s="244">
        <f t="shared" si="7"/>
        <v>0.10729876947625439</v>
      </c>
    </row>
    <row r="30" spans="1:25" ht="19.5" customHeight="1">
      <c r="A30" s="250" t="s">
        <v>299</v>
      </c>
      <c r="B30" s="247">
        <v>34.509</v>
      </c>
      <c r="C30" s="245">
        <v>61.65100000000001</v>
      </c>
      <c r="D30" s="246">
        <v>0</v>
      </c>
      <c r="E30" s="245">
        <v>14.346</v>
      </c>
      <c r="F30" s="246">
        <f t="shared" si="1"/>
        <v>110.50600000000001</v>
      </c>
      <c r="G30" s="248">
        <f t="shared" si="2"/>
        <v>0.002296618077854576</v>
      </c>
      <c r="H30" s="247">
        <v>88.74900000000001</v>
      </c>
      <c r="I30" s="245">
        <v>99.956</v>
      </c>
      <c r="J30" s="246"/>
      <c r="K30" s="245"/>
      <c r="L30" s="246">
        <f t="shared" si="3"/>
        <v>188.705</v>
      </c>
      <c r="M30" s="249">
        <f t="shared" si="8"/>
        <v>-0.4143981346546196</v>
      </c>
      <c r="N30" s="247">
        <v>299.52400000000006</v>
      </c>
      <c r="O30" s="245">
        <v>791.5150000000002</v>
      </c>
      <c r="P30" s="246">
        <v>0.1</v>
      </c>
      <c r="Q30" s="245">
        <v>14.446</v>
      </c>
      <c r="R30" s="246">
        <f t="shared" si="4"/>
        <v>1105.585</v>
      </c>
      <c r="S30" s="248">
        <f t="shared" si="5"/>
        <v>0.0026238630447938684</v>
      </c>
      <c r="T30" s="251">
        <v>1451.1130000000003</v>
      </c>
      <c r="U30" s="245">
        <v>472.924</v>
      </c>
      <c r="V30" s="246">
        <v>0.931</v>
      </c>
      <c r="W30" s="245">
        <v>12.655999999999999</v>
      </c>
      <c r="X30" s="246">
        <f t="shared" si="6"/>
        <v>1937.6240000000003</v>
      </c>
      <c r="Y30" s="244">
        <f t="shared" si="7"/>
        <v>-0.4294120015028716</v>
      </c>
    </row>
    <row r="31" spans="1:25" ht="19.5" customHeight="1">
      <c r="A31" s="250" t="s">
        <v>303</v>
      </c>
      <c r="B31" s="247">
        <v>21.445999999999998</v>
      </c>
      <c r="C31" s="245">
        <v>0</v>
      </c>
      <c r="D31" s="246">
        <v>0.1</v>
      </c>
      <c r="E31" s="245">
        <v>54.396</v>
      </c>
      <c r="F31" s="246">
        <f t="shared" si="1"/>
        <v>75.94200000000001</v>
      </c>
      <c r="G31" s="248">
        <f t="shared" si="2"/>
        <v>0.0015782832612566938</v>
      </c>
      <c r="H31" s="247">
        <v>10.307</v>
      </c>
      <c r="I31" s="245">
        <v>12.645999999999999</v>
      </c>
      <c r="J31" s="246"/>
      <c r="K31" s="245">
        <v>6.294</v>
      </c>
      <c r="L31" s="246">
        <f t="shared" si="3"/>
        <v>29.247</v>
      </c>
      <c r="M31" s="249">
        <f>IF(ISERROR(F31/L31-1),"         /0",(F31/L31-1))</f>
        <v>1.5965740075905224</v>
      </c>
      <c r="N31" s="247">
        <v>131.601</v>
      </c>
      <c r="O31" s="245">
        <v>39.96900000000001</v>
      </c>
      <c r="P31" s="246">
        <v>0.1</v>
      </c>
      <c r="Q31" s="245">
        <v>302.381</v>
      </c>
      <c r="R31" s="246">
        <f t="shared" si="4"/>
        <v>474.05099999999993</v>
      </c>
      <c r="S31" s="248">
        <f t="shared" si="5"/>
        <v>0.0011250558756202172</v>
      </c>
      <c r="T31" s="251">
        <v>72.116</v>
      </c>
      <c r="U31" s="245">
        <v>29.637999999999998</v>
      </c>
      <c r="V31" s="246"/>
      <c r="W31" s="245">
        <v>191.65599999999998</v>
      </c>
      <c r="X31" s="246">
        <f t="shared" si="6"/>
        <v>293.40999999999997</v>
      </c>
      <c r="Y31" s="244">
        <f t="shared" si="7"/>
        <v>0.6156606795951058</v>
      </c>
    </row>
    <row r="32" spans="1:25" ht="19.5" customHeight="1" thickBot="1">
      <c r="A32" s="250" t="s">
        <v>275</v>
      </c>
      <c r="B32" s="247">
        <v>365.50100000000003</v>
      </c>
      <c r="C32" s="245">
        <v>865.331</v>
      </c>
      <c r="D32" s="246">
        <v>45.573</v>
      </c>
      <c r="E32" s="245">
        <v>59.123</v>
      </c>
      <c r="F32" s="246">
        <f t="shared" si="1"/>
        <v>1335.5280000000002</v>
      </c>
      <c r="G32" s="248">
        <f t="shared" si="2"/>
        <v>0.027755938576013668</v>
      </c>
      <c r="H32" s="247">
        <v>350.23599999999993</v>
      </c>
      <c r="I32" s="245">
        <v>343.838</v>
      </c>
      <c r="J32" s="246">
        <v>0.08</v>
      </c>
      <c r="K32" s="245">
        <v>76.188</v>
      </c>
      <c r="L32" s="246">
        <f t="shared" si="3"/>
        <v>770.342</v>
      </c>
      <c r="M32" s="249">
        <f t="shared" si="8"/>
        <v>0.7336819230938989</v>
      </c>
      <c r="N32" s="247">
        <v>3199.523</v>
      </c>
      <c r="O32" s="245">
        <v>2973.352</v>
      </c>
      <c r="P32" s="246">
        <v>124.24700000000001</v>
      </c>
      <c r="Q32" s="245">
        <v>765.3629999999998</v>
      </c>
      <c r="R32" s="246">
        <f t="shared" si="4"/>
        <v>7062.485000000001</v>
      </c>
      <c r="S32" s="248">
        <f t="shared" si="5"/>
        <v>0.016761256163850834</v>
      </c>
      <c r="T32" s="251">
        <v>2439.1360000000004</v>
      </c>
      <c r="U32" s="245">
        <v>2498.4319999999993</v>
      </c>
      <c r="V32" s="246">
        <v>2.143</v>
      </c>
      <c r="W32" s="245">
        <v>515.334</v>
      </c>
      <c r="X32" s="246">
        <f t="shared" si="6"/>
        <v>5455.044999999999</v>
      </c>
      <c r="Y32" s="244">
        <f t="shared" si="7"/>
        <v>0.29467034644077206</v>
      </c>
    </row>
    <row r="33" spans="1:25" s="236" customFormat="1" ht="19.5" customHeight="1">
      <c r="A33" s="243" t="s">
        <v>59</v>
      </c>
      <c r="B33" s="240">
        <f>SUM(B34:B41)</f>
        <v>2754.505</v>
      </c>
      <c r="C33" s="239">
        <f>SUM(C34:C41)</f>
        <v>1694.4589999999998</v>
      </c>
      <c r="D33" s="238">
        <f>SUM(D34:D41)</f>
        <v>0</v>
      </c>
      <c r="E33" s="239">
        <f>SUM(E34:E41)</f>
        <v>10.618</v>
      </c>
      <c r="F33" s="238">
        <f t="shared" si="1"/>
        <v>4459.582</v>
      </c>
      <c r="G33" s="241">
        <f t="shared" si="2"/>
        <v>0.09268235788893694</v>
      </c>
      <c r="H33" s="240">
        <f>SUM(H34:H41)</f>
        <v>2584.3309999999997</v>
      </c>
      <c r="I33" s="310">
        <f>SUM(I34:I41)</f>
        <v>1408.807</v>
      </c>
      <c r="J33" s="238">
        <f>SUM(J34:J41)</f>
        <v>457.851</v>
      </c>
      <c r="K33" s="239">
        <f>SUM(K34:K41)</f>
        <v>13.679</v>
      </c>
      <c r="L33" s="238">
        <f t="shared" si="3"/>
        <v>4464.668</v>
      </c>
      <c r="M33" s="242">
        <f t="shared" si="8"/>
        <v>-0.001139166450898288</v>
      </c>
      <c r="N33" s="240">
        <f>SUM(N34:N41)</f>
        <v>24850.36999999999</v>
      </c>
      <c r="O33" s="239">
        <f>SUM(O34:O41)</f>
        <v>12780.928</v>
      </c>
      <c r="P33" s="238">
        <f>SUM(P34:P41)</f>
        <v>285.78400000000005</v>
      </c>
      <c r="Q33" s="239">
        <f>SUM(Q34:Q41)</f>
        <v>200.969</v>
      </c>
      <c r="R33" s="238">
        <f t="shared" si="4"/>
        <v>38118.05099999999</v>
      </c>
      <c r="S33" s="241">
        <f t="shared" si="5"/>
        <v>0.09046481759291952</v>
      </c>
      <c r="T33" s="240">
        <f>SUM(T34:T41)</f>
        <v>22760.378999999997</v>
      </c>
      <c r="U33" s="239">
        <f>SUM(U34:U41)</f>
        <v>11182.639000000001</v>
      </c>
      <c r="V33" s="238">
        <f>SUM(V34:V41)</f>
        <v>2621.322</v>
      </c>
      <c r="W33" s="239">
        <f>SUM(W34:W41)</f>
        <v>184.93300000000002</v>
      </c>
      <c r="X33" s="238">
        <f t="shared" si="6"/>
        <v>36749.272999999994</v>
      </c>
      <c r="Y33" s="237">
        <f t="shared" si="7"/>
        <v>0.03724639668382013</v>
      </c>
    </row>
    <row r="34" spans="1:25" ht="19.5" customHeight="1">
      <c r="A34" s="250" t="s">
        <v>353</v>
      </c>
      <c r="B34" s="247">
        <v>1764.691</v>
      </c>
      <c r="C34" s="245">
        <v>166.9</v>
      </c>
      <c r="D34" s="246">
        <v>0</v>
      </c>
      <c r="E34" s="245">
        <v>0</v>
      </c>
      <c r="F34" s="246">
        <f t="shared" si="1"/>
        <v>1931.5910000000001</v>
      </c>
      <c r="G34" s="248">
        <f t="shared" si="2"/>
        <v>0.04014376422656868</v>
      </c>
      <c r="H34" s="247">
        <v>1552.806</v>
      </c>
      <c r="I34" s="293">
        <v>0</v>
      </c>
      <c r="J34" s="246">
        <v>129.7</v>
      </c>
      <c r="K34" s="245"/>
      <c r="L34" s="246">
        <f t="shared" si="3"/>
        <v>1682.506</v>
      </c>
      <c r="M34" s="249">
        <f t="shared" si="8"/>
        <v>0.14804404857991593</v>
      </c>
      <c r="N34" s="247">
        <v>15387.941999999997</v>
      </c>
      <c r="O34" s="245">
        <v>644.887</v>
      </c>
      <c r="P34" s="246">
        <v>132.872</v>
      </c>
      <c r="Q34" s="245"/>
      <c r="R34" s="246">
        <f t="shared" si="4"/>
        <v>16165.700999999997</v>
      </c>
      <c r="S34" s="248">
        <f t="shared" si="5"/>
        <v>0.03836573890482167</v>
      </c>
      <c r="T34" s="247">
        <v>12864.390000000001</v>
      </c>
      <c r="U34" s="245">
        <v>404.798</v>
      </c>
      <c r="V34" s="246">
        <v>129.7</v>
      </c>
      <c r="W34" s="245"/>
      <c r="X34" s="229">
        <f t="shared" si="6"/>
        <v>13398.888000000003</v>
      </c>
      <c r="Y34" s="244">
        <f t="shared" si="7"/>
        <v>0.20649571815213275</v>
      </c>
    </row>
    <row r="35" spans="1:25" ht="19.5" customHeight="1">
      <c r="A35" s="250" t="s">
        <v>307</v>
      </c>
      <c r="B35" s="247">
        <v>275.769</v>
      </c>
      <c r="C35" s="245">
        <v>742.806</v>
      </c>
      <c r="D35" s="246">
        <v>0</v>
      </c>
      <c r="E35" s="245">
        <v>0</v>
      </c>
      <c r="F35" s="246">
        <f t="shared" si="1"/>
        <v>1018.575</v>
      </c>
      <c r="G35" s="248">
        <f t="shared" si="2"/>
        <v>0.02116878503113609</v>
      </c>
      <c r="H35" s="247">
        <v>259.781</v>
      </c>
      <c r="I35" s="293">
        <v>657.951</v>
      </c>
      <c r="J35" s="246">
        <v>0</v>
      </c>
      <c r="K35" s="245"/>
      <c r="L35" s="246">
        <f t="shared" si="3"/>
        <v>917.732</v>
      </c>
      <c r="M35" s="249">
        <f t="shared" si="8"/>
        <v>0.10988284161389172</v>
      </c>
      <c r="N35" s="247">
        <v>2396.9220000000005</v>
      </c>
      <c r="O35" s="245">
        <v>5683.282</v>
      </c>
      <c r="P35" s="246">
        <v>0</v>
      </c>
      <c r="Q35" s="245">
        <v>0</v>
      </c>
      <c r="R35" s="246">
        <f t="shared" si="4"/>
        <v>8080.204000000001</v>
      </c>
      <c r="S35" s="248">
        <f t="shared" si="5"/>
        <v>0.019176588566230182</v>
      </c>
      <c r="T35" s="247">
        <v>3047.9700000000003</v>
      </c>
      <c r="U35" s="245">
        <v>5422.42</v>
      </c>
      <c r="V35" s="246">
        <v>0</v>
      </c>
      <c r="W35" s="245"/>
      <c r="X35" s="229">
        <f t="shared" si="6"/>
        <v>8470.39</v>
      </c>
      <c r="Y35" s="244">
        <f t="shared" si="7"/>
        <v>-0.0460647030420086</v>
      </c>
    </row>
    <row r="36" spans="1:25" ht="19.5" customHeight="1">
      <c r="A36" s="250" t="s">
        <v>354</v>
      </c>
      <c r="B36" s="247">
        <v>277.828</v>
      </c>
      <c r="C36" s="245">
        <v>160.452</v>
      </c>
      <c r="D36" s="246">
        <v>0</v>
      </c>
      <c r="E36" s="245">
        <v>0</v>
      </c>
      <c r="F36" s="229">
        <f t="shared" si="1"/>
        <v>438.28</v>
      </c>
      <c r="G36" s="248">
        <f t="shared" si="2"/>
        <v>0.009108661712143263</v>
      </c>
      <c r="H36" s="247">
        <v>288.506</v>
      </c>
      <c r="I36" s="293">
        <v>94.034</v>
      </c>
      <c r="J36" s="246"/>
      <c r="K36" s="245"/>
      <c r="L36" s="229">
        <f t="shared" si="3"/>
        <v>382.53999999999996</v>
      </c>
      <c r="M36" s="249">
        <f t="shared" si="8"/>
        <v>0.14571025252261216</v>
      </c>
      <c r="N36" s="247">
        <v>2686.314</v>
      </c>
      <c r="O36" s="245">
        <v>1293.9070000000002</v>
      </c>
      <c r="P36" s="246">
        <v>152.362</v>
      </c>
      <c r="Q36" s="245">
        <v>12.477</v>
      </c>
      <c r="R36" s="246">
        <f t="shared" si="4"/>
        <v>4145.0599999999995</v>
      </c>
      <c r="S36" s="248">
        <f t="shared" si="5"/>
        <v>0.009837389031556388</v>
      </c>
      <c r="T36" s="247">
        <v>2323.389</v>
      </c>
      <c r="U36" s="245">
        <v>770.0070000000001</v>
      </c>
      <c r="V36" s="246"/>
      <c r="W36" s="245"/>
      <c r="X36" s="229">
        <f t="shared" si="6"/>
        <v>3093.396</v>
      </c>
      <c r="Y36" s="244">
        <f t="shared" si="7"/>
        <v>0.3399706988694624</v>
      </c>
    </row>
    <row r="37" spans="1:25" ht="19.5" customHeight="1">
      <c r="A37" s="250" t="s">
        <v>308</v>
      </c>
      <c r="B37" s="247">
        <v>23.868000000000002</v>
      </c>
      <c r="C37" s="245">
        <v>277.18100000000004</v>
      </c>
      <c r="D37" s="246">
        <v>0</v>
      </c>
      <c r="E37" s="245">
        <v>0</v>
      </c>
      <c r="F37" s="229">
        <f t="shared" si="1"/>
        <v>301.04900000000004</v>
      </c>
      <c r="G37" s="248">
        <f t="shared" si="2"/>
        <v>0.00625662475992292</v>
      </c>
      <c r="H37" s="247">
        <v>28.45</v>
      </c>
      <c r="I37" s="293">
        <v>258.347</v>
      </c>
      <c r="J37" s="246"/>
      <c r="K37" s="245"/>
      <c r="L37" s="229">
        <f t="shared" si="3"/>
        <v>286.79699999999997</v>
      </c>
      <c r="M37" s="249">
        <f t="shared" si="8"/>
        <v>0.04969368577774547</v>
      </c>
      <c r="N37" s="247">
        <v>303.394</v>
      </c>
      <c r="O37" s="245">
        <v>1954.9070000000002</v>
      </c>
      <c r="P37" s="246"/>
      <c r="Q37" s="245"/>
      <c r="R37" s="246">
        <f t="shared" si="4"/>
        <v>2258.3010000000004</v>
      </c>
      <c r="S37" s="248">
        <f t="shared" si="5"/>
        <v>0.005359581161033334</v>
      </c>
      <c r="T37" s="247">
        <v>249.26299999999995</v>
      </c>
      <c r="U37" s="245">
        <v>2228.653</v>
      </c>
      <c r="V37" s="246"/>
      <c r="W37" s="245"/>
      <c r="X37" s="229">
        <f t="shared" si="6"/>
        <v>2477.9159999999997</v>
      </c>
      <c r="Y37" s="244">
        <f t="shared" si="7"/>
        <v>-0.08862891236022508</v>
      </c>
    </row>
    <row r="38" spans="1:25" ht="19.5" customHeight="1">
      <c r="A38" s="250" t="s">
        <v>309</v>
      </c>
      <c r="B38" s="247">
        <v>67.897</v>
      </c>
      <c r="C38" s="245">
        <v>208.995</v>
      </c>
      <c r="D38" s="246">
        <v>0</v>
      </c>
      <c r="E38" s="245">
        <v>10.618</v>
      </c>
      <c r="F38" s="246">
        <f t="shared" si="1"/>
        <v>287.51</v>
      </c>
      <c r="G38" s="248">
        <f t="shared" si="2"/>
        <v>0.005975247168153485</v>
      </c>
      <c r="H38" s="247">
        <v>38.009</v>
      </c>
      <c r="I38" s="293">
        <v>173.696</v>
      </c>
      <c r="J38" s="246">
        <v>328.151</v>
      </c>
      <c r="K38" s="245">
        <v>13.679</v>
      </c>
      <c r="L38" s="246">
        <f t="shared" si="3"/>
        <v>553.535</v>
      </c>
      <c r="M38" s="249">
        <f t="shared" si="8"/>
        <v>-0.4805929164370817</v>
      </c>
      <c r="N38" s="247">
        <v>354.60300000000007</v>
      </c>
      <c r="O38" s="245">
        <v>1610.4299999999998</v>
      </c>
      <c r="P38" s="246"/>
      <c r="Q38" s="245">
        <v>188.447</v>
      </c>
      <c r="R38" s="246">
        <f t="shared" si="4"/>
        <v>2153.48</v>
      </c>
      <c r="S38" s="248">
        <f t="shared" si="5"/>
        <v>0.005110811551986233</v>
      </c>
      <c r="T38" s="247">
        <v>469.55999999999995</v>
      </c>
      <c r="U38" s="245">
        <v>1613.878</v>
      </c>
      <c r="V38" s="246">
        <v>2491.532</v>
      </c>
      <c r="W38" s="245">
        <v>184.853</v>
      </c>
      <c r="X38" s="229">
        <f t="shared" si="6"/>
        <v>4759.823</v>
      </c>
      <c r="Y38" s="244">
        <f t="shared" si="7"/>
        <v>-0.5475714117940941</v>
      </c>
    </row>
    <row r="39" spans="1:25" ht="19.5" customHeight="1">
      <c r="A39" s="250" t="s">
        <v>312</v>
      </c>
      <c r="B39" s="247">
        <v>3.428</v>
      </c>
      <c r="C39" s="245">
        <v>91.337</v>
      </c>
      <c r="D39" s="246">
        <v>0</v>
      </c>
      <c r="E39" s="245">
        <v>0</v>
      </c>
      <c r="F39" s="246">
        <f t="shared" si="1"/>
        <v>94.765</v>
      </c>
      <c r="G39" s="248">
        <f t="shared" si="2"/>
        <v>0.0019694768804217767</v>
      </c>
      <c r="H39" s="247">
        <v>4.4750000000000005</v>
      </c>
      <c r="I39" s="293">
        <v>70.239</v>
      </c>
      <c r="J39" s="246"/>
      <c r="K39" s="245"/>
      <c r="L39" s="246">
        <f t="shared" si="3"/>
        <v>74.714</v>
      </c>
      <c r="M39" s="249" t="s">
        <v>50</v>
      </c>
      <c r="N39" s="247">
        <v>97.735</v>
      </c>
      <c r="O39" s="245">
        <v>579.73</v>
      </c>
      <c r="P39" s="246"/>
      <c r="Q39" s="245"/>
      <c r="R39" s="246">
        <f t="shared" si="4"/>
        <v>677.465</v>
      </c>
      <c r="S39" s="248">
        <f t="shared" si="5"/>
        <v>0.0016078143043196842</v>
      </c>
      <c r="T39" s="247">
        <v>77.066</v>
      </c>
      <c r="U39" s="245">
        <v>141.99900000000002</v>
      </c>
      <c r="V39" s="246"/>
      <c r="W39" s="245"/>
      <c r="X39" s="229">
        <f t="shared" si="6"/>
        <v>219.06500000000003</v>
      </c>
      <c r="Y39" s="244">
        <f t="shared" si="7"/>
        <v>2.09252961449798</v>
      </c>
    </row>
    <row r="40" spans="1:25" ht="19.5" customHeight="1">
      <c r="A40" s="250" t="s">
        <v>311</v>
      </c>
      <c r="B40" s="247">
        <v>3.992</v>
      </c>
      <c r="C40" s="245">
        <v>30.953</v>
      </c>
      <c r="D40" s="246">
        <v>0</v>
      </c>
      <c r="E40" s="245">
        <v>0</v>
      </c>
      <c r="F40" s="246">
        <f t="shared" si="1"/>
        <v>34.945</v>
      </c>
      <c r="G40" s="248">
        <f t="shared" si="2"/>
        <v>0.0007262530426459029</v>
      </c>
      <c r="H40" s="247">
        <v>10.701</v>
      </c>
      <c r="I40" s="293">
        <v>49.423</v>
      </c>
      <c r="J40" s="246"/>
      <c r="K40" s="245"/>
      <c r="L40" s="246">
        <f t="shared" si="3"/>
        <v>60.124</v>
      </c>
      <c r="M40" s="249" t="s">
        <v>50</v>
      </c>
      <c r="N40" s="247">
        <v>113.06400000000002</v>
      </c>
      <c r="O40" s="245">
        <v>327.28099999999995</v>
      </c>
      <c r="P40" s="246">
        <v>0</v>
      </c>
      <c r="Q40" s="245"/>
      <c r="R40" s="246">
        <f t="shared" si="4"/>
        <v>440.34499999999997</v>
      </c>
      <c r="S40" s="248">
        <f t="shared" si="5"/>
        <v>0.0010450620915259847</v>
      </c>
      <c r="T40" s="247">
        <v>177.72299999999996</v>
      </c>
      <c r="U40" s="245">
        <v>200.505</v>
      </c>
      <c r="V40" s="246"/>
      <c r="W40" s="245"/>
      <c r="X40" s="229">
        <f t="shared" si="6"/>
        <v>378.22799999999995</v>
      </c>
      <c r="Y40" s="244">
        <f t="shared" si="7"/>
        <v>0.16423162748395148</v>
      </c>
    </row>
    <row r="41" spans="1:25" ht="19.5" customHeight="1" thickBot="1">
      <c r="A41" s="250" t="s">
        <v>275</v>
      </c>
      <c r="B41" s="247">
        <v>337.03200000000004</v>
      </c>
      <c r="C41" s="245">
        <v>15.835</v>
      </c>
      <c r="D41" s="246">
        <v>0</v>
      </c>
      <c r="E41" s="245">
        <v>0</v>
      </c>
      <c r="F41" s="477">
        <f t="shared" si="1"/>
        <v>352.867</v>
      </c>
      <c r="G41" s="248">
        <f t="shared" si="2"/>
        <v>0.007333545067944823</v>
      </c>
      <c r="H41" s="247">
        <v>401.603</v>
      </c>
      <c r="I41" s="293">
        <v>105.117</v>
      </c>
      <c r="J41" s="246">
        <v>0</v>
      </c>
      <c r="K41" s="245"/>
      <c r="L41" s="477">
        <f t="shared" si="3"/>
        <v>506.72</v>
      </c>
      <c r="M41" s="249">
        <f aca="true" t="shared" si="9" ref="M41:M54">IF(ISERROR(F41/L41-1),"         /0",(F41/L41-1))</f>
        <v>-0.30362527628670666</v>
      </c>
      <c r="N41" s="247">
        <v>3510.3959999999984</v>
      </c>
      <c r="O41" s="245">
        <v>686.504</v>
      </c>
      <c r="P41" s="246">
        <v>0.5499999999999999</v>
      </c>
      <c r="Q41" s="245">
        <v>0.045000000000000005</v>
      </c>
      <c r="R41" s="246">
        <f t="shared" si="4"/>
        <v>4197.494999999999</v>
      </c>
      <c r="S41" s="248">
        <f t="shared" si="5"/>
        <v>0.009961831981446054</v>
      </c>
      <c r="T41" s="247">
        <v>3551.018000000001</v>
      </c>
      <c r="U41" s="245">
        <v>400.379</v>
      </c>
      <c r="V41" s="246">
        <v>0.09</v>
      </c>
      <c r="W41" s="245">
        <v>0.08</v>
      </c>
      <c r="X41" s="229">
        <f t="shared" si="6"/>
        <v>3951.567000000001</v>
      </c>
      <c r="Y41" s="244">
        <f t="shared" si="7"/>
        <v>0.062235563764956536</v>
      </c>
    </row>
    <row r="42" spans="1:25" s="236" customFormat="1" ht="19.5" customHeight="1">
      <c r="A42" s="243" t="s">
        <v>58</v>
      </c>
      <c r="B42" s="240">
        <f>SUM(B43:B48)</f>
        <v>2361.9579999999996</v>
      </c>
      <c r="C42" s="239">
        <f>SUM(C43:C48)</f>
        <v>1723.5700000000002</v>
      </c>
      <c r="D42" s="238">
        <f>SUM(D43:D48)</f>
        <v>4.628000000000001</v>
      </c>
      <c r="E42" s="239">
        <f>SUM(E43:E48)</f>
        <v>2.008</v>
      </c>
      <c r="F42" s="238">
        <f t="shared" si="1"/>
        <v>4092.1639999999998</v>
      </c>
      <c r="G42" s="241">
        <f t="shared" si="2"/>
        <v>0.08504640309074342</v>
      </c>
      <c r="H42" s="240">
        <f>SUM(H43:H48)</f>
        <v>2888.702</v>
      </c>
      <c r="I42" s="239">
        <f>SUM(I43:I48)</f>
        <v>2160.6099999999997</v>
      </c>
      <c r="J42" s="238">
        <f>SUM(J43:J48)</f>
        <v>2.87</v>
      </c>
      <c r="K42" s="239">
        <f>SUM(K43:K48)</f>
        <v>0.43000000000000005</v>
      </c>
      <c r="L42" s="238">
        <f t="shared" si="3"/>
        <v>5052.612</v>
      </c>
      <c r="M42" s="242">
        <f t="shared" si="9"/>
        <v>-0.19008940326310442</v>
      </c>
      <c r="N42" s="240">
        <f>SUM(N43:N48)</f>
        <v>21799.914000000004</v>
      </c>
      <c r="O42" s="239">
        <f>SUM(O43:O48)</f>
        <v>15342.220999999998</v>
      </c>
      <c r="P42" s="238">
        <f>SUM(P43:P48)</f>
        <v>13.646999999999998</v>
      </c>
      <c r="Q42" s="239">
        <f>SUM(Q43:Q48)</f>
        <v>556.826</v>
      </c>
      <c r="R42" s="238">
        <f t="shared" si="4"/>
        <v>37712.608</v>
      </c>
      <c r="S42" s="241">
        <f t="shared" si="5"/>
        <v>0.08950258772866636</v>
      </c>
      <c r="T42" s="240">
        <f>SUM(T43:T48)</f>
        <v>24044.137000000002</v>
      </c>
      <c r="U42" s="239">
        <f>SUM(U43:U48)</f>
        <v>19314.739999999998</v>
      </c>
      <c r="V42" s="238">
        <f>SUM(V43:V48)</f>
        <v>620.918</v>
      </c>
      <c r="W42" s="239">
        <f>SUM(W43:W48)</f>
        <v>471.46500000000003</v>
      </c>
      <c r="X42" s="238">
        <f t="shared" si="6"/>
        <v>44451.259999999995</v>
      </c>
      <c r="Y42" s="237">
        <f t="shared" si="7"/>
        <v>-0.15159642268858065</v>
      </c>
    </row>
    <row r="43" spans="1:25" s="220" customFormat="1" ht="19.5" customHeight="1">
      <c r="A43" s="235" t="s">
        <v>314</v>
      </c>
      <c r="B43" s="233">
        <v>1238.065</v>
      </c>
      <c r="C43" s="230">
        <v>1070.602</v>
      </c>
      <c r="D43" s="229">
        <v>0</v>
      </c>
      <c r="E43" s="230">
        <v>0</v>
      </c>
      <c r="F43" s="229">
        <f t="shared" si="1"/>
        <v>2308.6670000000004</v>
      </c>
      <c r="G43" s="232">
        <f t="shared" si="2"/>
        <v>0.04798043878111859</v>
      </c>
      <c r="H43" s="233">
        <v>1282.9740000000002</v>
      </c>
      <c r="I43" s="230">
        <v>1117.251</v>
      </c>
      <c r="J43" s="229"/>
      <c r="K43" s="230"/>
      <c r="L43" s="229">
        <f t="shared" si="3"/>
        <v>2400.2250000000004</v>
      </c>
      <c r="M43" s="234">
        <f t="shared" si="9"/>
        <v>-0.038145590517555616</v>
      </c>
      <c r="N43" s="233">
        <v>9454.280000000002</v>
      </c>
      <c r="O43" s="230">
        <v>8230.125999999998</v>
      </c>
      <c r="P43" s="229">
        <v>0.435</v>
      </c>
      <c r="Q43" s="230">
        <v>307.88</v>
      </c>
      <c r="R43" s="229">
        <f t="shared" si="4"/>
        <v>17992.721000000005</v>
      </c>
      <c r="S43" s="232">
        <f t="shared" si="5"/>
        <v>0.04270176938651174</v>
      </c>
      <c r="T43" s="231">
        <v>11282.405</v>
      </c>
      <c r="U43" s="230">
        <v>9758.382</v>
      </c>
      <c r="V43" s="229">
        <v>612.2660000000001</v>
      </c>
      <c r="W43" s="230">
        <v>279.437</v>
      </c>
      <c r="X43" s="229">
        <f t="shared" si="6"/>
        <v>21932.49</v>
      </c>
      <c r="Y43" s="228">
        <f t="shared" si="7"/>
        <v>-0.17963163325276776</v>
      </c>
    </row>
    <row r="44" spans="1:25" s="220" customFormat="1" ht="19.5" customHeight="1">
      <c r="A44" s="235" t="s">
        <v>316</v>
      </c>
      <c r="B44" s="233">
        <v>798.669</v>
      </c>
      <c r="C44" s="230">
        <v>412.949</v>
      </c>
      <c r="D44" s="229">
        <v>0</v>
      </c>
      <c r="E44" s="230">
        <v>0</v>
      </c>
      <c r="F44" s="229">
        <f t="shared" si="1"/>
        <v>1211.618</v>
      </c>
      <c r="G44" s="232">
        <f t="shared" si="2"/>
        <v>0.025180748577036588</v>
      </c>
      <c r="H44" s="233">
        <v>947.603</v>
      </c>
      <c r="I44" s="230">
        <v>582.459</v>
      </c>
      <c r="J44" s="229"/>
      <c r="K44" s="230"/>
      <c r="L44" s="229">
        <f t="shared" si="3"/>
        <v>1530.062</v>
      </c>
      <c r="M44" s="234">
        <f t="shared" si="9"/>
        <v>-0.20812489951387592</v>
      </c>
      <c r="N44" s="233">
        <v>7579.843000000003</v>
      </c>
      <c r="O44" s="230">
        <v>4550.843999999999</v>
      </c>
      <c r="P44" s="229"/>
      <c r="Q44" s="230"/>
      <c r="R44" s="229">
        <f t="shared" si="4"/>
        <v>12130.687000000002</v>
      </c>
      <c r="S44" s="232">
        <f t="shared" si="5"/>
        <v>0.028789519871616744</v>
      </c>
      <c r="T44" s="231">
        <v>8255.234000000002</v>
      </c>
      <c r="U44" s="230">
        <v>4611.376</v>
      </c>
      <c r="V44" s="229">
        <v>0</v>
      </c>
      <c r="W44" s="230"/>
      <c r="X44" s="229">
        <f t="shared" si="6"/>
        <v>12866.610000000002</v>
      </c>
      <c r="Y44" s="228">
        <f t="shared" si="7"/>
        <v>-0.05719633998388085</v>
      </c>
    </row>
    <row r="45" spans="1:25" s="220" customFormat="1" ht="19.5" customHeight="1">
      <c r="A45" s="235" t="s">
        <v>317</v>
      </c>
      <c r="B45" s="233">
        <v>86.529</v>
      </c>
      <c r="C45" s="230">
        <v>37.445</v>
      </c>
      <c r="D45" s="229">
        <v>0</v>
      </c>
      <c r="E45" s="230">
        <v>0</v>
      </c>
      <c r="F45" s="229">
        <f>SUM(B45:E45)</f>
        <v>123.97399999999999</v>
      </c>
      <c r="G45" s="232">
        <f>F45/$F$9</f>
        <v>0.0025765200946911765</v>
      </c>
      <c r="H45" s="233">
        <v>70.943</v>
      </c>
      <c r="I45" s="230">
        <v>41.507</v>
      </c>
      <c r="J45" s="229"/>
      <c r="K45" s="230"/>
      <c r="L45" s="229">
        <f>SUM(H45:K45)</f>
        <v>112.44999999999999</v>
      </c>
      <c r="M45" s="234">
        <f t="shared" si="9"/>
        <v>0.1024811027123167</v>
      </c>
      <c r="N45" s="233">
        <v>836.2959999999999</v>
      </c>
      <c r="O45" s="230">
        <v>273.567</v>
      </c>
      <c r="P45" s="229">
        <v>0</v>
      </c>
      <c r="Q45" s="230">
        <v>0.002</v>
      </c>
      <c r="R45" s="229">
        <f>SUM(N45:Q45)</f>
        <v>1109.8649999999998</v>
      </c>
      <c r="S45" s="232">
        <f>R45/$R$9</f>
        <v>0.00263402068426231</v>
      </c>
      <c r="T45" s="231">
        <v>731.0419999999999</v>
      </c>
      <c r="U45" s="230">
        <v>448.6569999999999</v>
      </c>
      <c r="V45" s="229">
        <v>0</v>
      </c>
      <c r="W45" s="230">
        <v>0</v>
      </c>
      <c r="X45" s="229">
        <f>SUM(T45:W45)</f>
        <v>1179.6989999999998</v>
      </c>
      <c r="Y45" s="228">
        <f>IF(ISERROR(R45/X45-1),"         /0",IF(R45/X45&gt;5,"  *  ",(R45/X45-1)))</f>
        <v>-0.059196456045143786</v>
      </c>
    </row>
    <row r="46" spans="1:25" s="220" customFormat="1" ht="19.5" customHeight="1">
      <c r="A46" s="235" t="s">
        <v>320</v>
      </c>
      <c r="B46" s="233">
        <v>77.865</v>
      </c>
      <c r="C46" s="230">
        <v>41.391999999999996</v>
      </c>
      <c r="D46" s="229">
        <v>0</v>
      </c>
      <c r="E46" s="230">
        <v>0</v>
      </c>
      <c r="F46" s="229">
        <f t="shared" si="1"/>
        <v>119.25699999999999</v>
      </c>
      <c r="G46" s="232">
        <f t="shared" si="2"/>
        <v>0.002478487884012661</v>
      </c>
      <c r="H46" s="233">
        <v>228.179</v>
      </c>
      <c r="I46" s="230">
        <v>135.349</v>
      </c>
      <c r="J46" s="229"/>
      <c r="K46" s="230"/>
      <c r="L46" s="229">
        <f t="shared" si="3"/>
        <v>363.528</v>
      </c>
      <c r="M46" s="234">
        <f t="shared" si="9"/>
        <v>-0.6719454897559474</v>
      </c>
      <c r="N46" s="233">
        <v>911.128</v>
      </c>
      <c r="O46" s="230">
        <v>329.092</v>
      </c>
      <c r="P46" s="229"/>
      <c r="Q46" s="230">
        <v>41.291</v>
      </c>
      <c r="R46" s="229">
        <f t="shared" si="4"/>
        <v>1281.511</v>
      </c>
      <c r="S46" s="232">
        <f t="shared" si="5"/>
        <v>0.0030413847459913393</v>
      </c>
      <c r="T46" s="231">
        <v>995.2330000000002</v>
      </c>
      <c r="U46" s="230">
        <v>1739.5020000000004</v>
      </c>
      <c r="V46" s="229"/>
      <c r="W46" s="230"/>
      <c r="X46" s="229">
        <f t="shared" si="6"/>
        <v>2734.7350000000006</v>
      </c>
      <c r="Y46" s="228">
        <f t="shared" si="7"/>
        <v>-0.5313948152197563</v>
      </c>
    </row>
    <row r="47" spans="1:25" s="220" customFormat="1" ht="19.5" customHeight="1">
      <c r="A47" s="235" t="s">
        <v>315</v>
      </c>
      <c r="B47" s="233">
        <v>32.342</v>
      </c>
      <c r="C47" s="230">
        <v>84.137</v>
      </c>
      <c r="D47" s="229">
        <v>0</v>
      </c>
      <c r="E47" s="230">
        <v>0</v>
      </c>
      <c r="F47" s="229">
        <f t="shared" si="1"/>
        <v>116.479</v>
      </c>
      <c r="G47" s="232">
        <f t="shared" si="2"/>
        <v>0.002420753416922367</v>
      </c>
      <c r="H47" s="233">
        <v>83.321</v>
      </c>
      <c r="I47" s="230">
        <v>221.451</v>
      </c>
      <c r="J47" s="229">
        <v>0</v>
      </c>
      <c r="K47" s="230">
        <v>0</v>
      </c>
      <c r="L47" s="229">
        <f t="shared" si="3"/>
        <v>304.772</v>
      </c>
      <c r="M47" s="234">
        <f t="shared" si="9"/>
        <v>-0.6178159410969511</v>
      </c>
      <c r="N47" s="233">
        <v>614.8929999999999</v>
      </c>
      <c r="O47" s="230">
        <v>1270.7349999999997</v>
      </c>
      <c r="P47" s="229">
        <v>0.12</v>
      </c>
      <c r="Q47" s="230">
        <v>187.244</v>
      </c>
      <c r="R47" s="229">
        <f t="shared" si="4"/>
        <v>2072.9919999999997</v>
      </c>
      <c r="S47" s="232">
        <f t="shared" si="5"/>
        <v>0.004919790971253526</v>
      </c>
      <c r="T47" s="231">
        <v>856.7610000000001</v>
      </c>
      <c r="U47" s="230">
        <v>1127.906</v>
      </c>
      <c r="V47" s="229">
        <v>0.073</v>
      </c>
      <c r="W47" s="230">
        <v>106.468</v>
      </c>
      <c r="X47" s="229">
        <f t="shared" si="6"/>
        <v>2091.208</v>
      </c>
      <c r="Y47" s="228">
        <f t="shared" si="7"/>
        <v>-0.008710754740800741</v>
      </c>
    </row>
    <row r="48" spans="1:25" s="220" customFormat="1" ht="19.5" customHeight="1" thickBot="1">
      <c r="A48" s="235" t="s">
        <v>275</v>
      </c>
      <c r="B48" s="233">
        <v>128.488</v>
      </c>
      <c r="C48" s="230">
        <v>77.045</v>
      </c>
      <c r="D48" s="229">
        <v>4.628000000000001</v>
      </c>
      <c r="E48" s="230">
        <v>2.008</v>
      </c>
      <c r="F48" s="229">
        <f t="shared" si="1"/>
        <v>212.16900000000004</v>
      </c>
      <c r="G48" s="232">
        <f t="shared" si="2"/>
        <v>0.0044094543369620435</v>
      </c>
      <c r="H48" s="233">
        <v>275.682</v>
      </c>
      <c r="I48" s="230">
        <v>62.593</v>
      </c>
      <c r="J48" s="229">
        <v>2.87</v>
      </c>
      <c r="K48" s="230">
        <v>0.43000000000000005</v>
      </c>
      <c r="L48" s="229">
        <f t="shared" si="3"/>
        <v>341.57500000000005</v>
      </c>
      <c r="M48" s="234">
        <f t="shared" si="9"/>
        <v>-0.3788509112200834</v>
      </c>
      <c r="N48" s="233">
        <v>2403.4739999999993</v>
      </c>
      <c r="O48" s="230">
        <v>687.857</v>
      </c>
      <c r="P48" s="229">
        <v>13.091999999999999</v>
      </c>
      <c r="Q48" s="230">
        <v>20.409000000000002</v>
      </c>
      <c r="R48" s="229">
        <f t="shared" si="4"/>
        <v>3124.8319999999994</v>
      </c>
      <c r="S48" s="232">
        <f t="shared" si="5"/>
        <v>0.007416102069030704</v>
      </c>
      <c r="T48" s="231">
        <v>1923.4620000000002</v>
      </c>
      <c r="U48" s="230">
        <v>1628.9169999999995</v>
      </c>
      <c r="V48" s="229">
        <v>8.579</v>
      </c>
      <c r="W48" s="230">
        <v>85.56000000000002</v>
      </c>
      <c r="X48" s="229">
        <f t="shared" si="6"/>
        <v>3646.518</v>
      </c>
      <c r="Y48" s="228">
        <f t="shared" si="7"/>
        <v>-0.14306415051290045</v>
      </c>
    </row>
    <row r="49" spans="1:25" s="236" customFormat="1" ht="19.5" customHeight="1">
      <c r="A49" s="243" t="s">
        <v>57</v>
      </c>
      <c r="B49" s="240">
        <f>SUM(B50:B53)</f>
        <v>331.76500000000004</v>
      </c>
      <c r="C49" s="239">
        <f>SUM(C50:C53)</f>
        <v>212.814</v>
      </c>
      <c r="D49" s="238">
        <f>SUM(D50:D53)</f>
        <v>0</v>
      </c>
      <c r="E49" s="239">
        <f>SUM(E50:E53)</f>
        <v>0</v>
      </c>
      <c r="F49" s="238">
        <f t="shared" si="1"/>
        <v>544.5790000000001</v>
      </c>
      <c r="G49" s="241">
        <f t="shared" si="2"/>
        <v>0.011317846779541086</v>
      </c>
      <c r="H49" s="240">
        <f>SUM(H50:H53)</f>
        <v>439.281</v>
      </c>
      <c r="I49" s="239">
        <f>SUM(I50:I53)</f>
        <v>234.786</v>
      </c>
      <c r="J49" s="238">
        <f>SUM(J50:J53)</f>
        <v>0</v>
      </c>
      <c r="K49" s="239">
        <f>SUM(K50:K53)</f>
        <v>0</v>
      </c>
      <c r="L49" s="238">
        <f t="shared" si="3"/>
        <v>674.067</v>
      </c>
      <c r="M49" s="242">
        <f t="shared" si="9"/>
        <v>-0.19209959840787327</v>
      </c>
      <c r="N49" s="240">
        <f>SUM(N50:N53)</f>
        <v>4164.315</v>
      </c>
      <c r="O49" s="239">
        <f>SUM(O50:O53)</f>
        <v>1783.135</v>
      </c>
      <c r="P49" s="238">
        <f>SUM(P50:P53)</f>
        <v>272.371</v>
      </c>
      <c r="Q49" s="239">
        <f>SUM(Q50:Q53)</f>
        <v>18.938</v>
      </c>
      <c r="R49" s="238">
        <f t="shared" si="4"/>
        <v>6238.759</v>
      </c>
      <c r="S49" s="241">
        <f t="shared" si="5"/>
        <v>0.01480632351693913</v>
      </c>
      <c r="T49" s="240">
        <f>SUM(T50:T53)</f>
        <v>5033.463000000001</v>
      </c>
      <c r="U49" s="239">
        <f>SUM(U50:U53)</f>
        <v>1492.112</v>
      </c>
      <c r="V49" s="238">
        <f>SUM(V50:V53)</f>
        <v>290.635</v>
      </c>
      <c r="W49" s="239">
        <f>SUM(W50:W53)</f>
        <v>55.212999999999994</v>
      </c>
      <c r="X49" s="238">
        <f t="shared" si="6"/>
        <v>6871.423000000001</v>
      </c>
      <c r="Y49" s="237">
        <f t="shared" si="7"/>
        <v>-0.09207175864446138</v>
      </c>
    </row>
    <row r="50" spans="1:25" ht="19.5" customHeight="1">
      <c r="A50" s="235" t="s">
        <v>325</v>
      </c>
      <c r="B50" s="233">
        <v>168.864</v>
      </c>
      <c r="C50" s="230">
        <v>3.848</v>
      </c>
      <c r="D50" s="229">
        <v>0</v>
      </c>
      <c r="E50" s="230">
        <v>0</v>
      </c>
      <c r="F50" s="229">
        <f t="shared" si="1"/>
        <v>172.71200000000002</v>
      </c>
      <c r="G50" s="232">
        <f t="shared" si="2"/>
        <v>0.0035894295464718616</v>
      </c>
      <c r="H50" s="233">
        <v>116.668</v>
      </c>
      <c r="I50" s="230">
        <v>0.065</v>
      </c>
      <c r="J50" s="229">
        <v>0</v>
      </c>
      <c r="K50" s="230">
        <v>0</v>
      </c>
      <c r="L50" s="229">
        <f t="shared" si="3"/>
        <v>116.733</v>
      </c>
      <c r="M50" s="234">
        <f t="shared" si="9"/>
        <v>0.47954734308207625</v>
      </c>
      <c r="N50" s="233">
        <v>1209.7959999999998</v>
      </c>
      <c r="O50" s="230">
        <v>61.89699999999999</v>
      </c>
      <c r="P50" s="229">
        <v>0</v>
      </c>
      <c r="Q50" s="230">
        <v>0</v>
      </c>
      <c r="R50" s="229">
        <f t="shared" si="4"/>
        <v>1271.6929999999998</v>
      </c>
      <c r="S50" s="232">
        <f t="shared" si="5"/>
        <v>0.003018083880500412</v>
      </c>
      <c r="T50" s="231">
        <v>920.0310000000001</v>
      </c>
      <c r="U50" s="230">
        <v>99.79600000000002</v>
      </c>
      <c r="V50" s="229">
        <v>1.827</v>
      </c>
      <c r="W50" s="230">
        <v>0</v>
      </c>
      <c r="X50" s="229">
        <f t="shared" si="6"/>
        <v>1021.6540000000001</v>
      </c>
      <c r="Y50" s="228">
        <f t="shared" si="7"/>
        <v>0.24473941275617728</v>
      </c>
    </row>
    <row r="51" spans="1:25" ht="19.5" customHeight="1">
      <c r="A51" s="235" t="s">
        <v>324</v>
      </c>
      <c r="B51" s="233">
        <v>10.627</v>
      </c>
      <c r="C51" s="230">
        <v>78.90599999999999</v>
      </c>
      <c r="D51" s="229">
        <v>0</v>
      </c>
      <c r="E51" s="230">
        <v>0</v>
      </c>
      <c r="F51" s="229">
        <f t="shared" si="1"/>
        <v>89.53299999999999</v>
      </c>
      <c r="G51" s="232">
        <f t="shared" si="2"/>
        <v>0.0018607415557938365</v>
      </c>
      <c r="H51" s="233">
        <v>1.37</v>
      </c>
      <c r="I51" s="230">
        <v>38.336</v>
      </c>
      <c r="J51" s="229"/>
      <c r="K51" s="230"/>
      <c r="L51" s="229">
        <f t="shared" si="3"/>
        <v>39.705999999999996</v>
      </c>
      <c r="M51" s="234">
        <f t="shared" si="9"/>
        <v>1.2548985040044327</v>
      </c>
      <c r="N51" s="233">
        <v>114.398</v>
      </c>
      <c r="O51" s="230">
        <v>206.541</v>
      </c>
      <c r="P51" s="229">
        <v>271.881</v>
      </c>
      <c r="Q51" s="230">
        <v>18.878</v>
      </c>
      <c r="R51" s="229">
        <f t="shared" si="4"/>
        <v>611.698</v>
      </c>
      <c r="S51" s="232">
        <f t="shared" si="5"/>
        <v>0.0014517307821418702</v>
      </c>
      <c r="T51" s="231">
        <v>75.41499999999999</v>
      </c>
      <c r="U51" s="230">
        <v>88.176</v>
      </c>
      <c r="V51" s="229">
        <v>288.468</v>
      </c>
      <c r="W51" s="230">
        <v>54.962999999999994</v>
      </c>
      <c r="X51" s="229">
        <f t="shared" si="6"/>
        <v>507.02200000000005</v>
      </c>
      <c r="Y51" s="228">
        <f t="shared" si="7"/>
        <v>0.2064525799669441</v>
      </c>
    </row>
    <row r="52" spans="1:25" ht="19.5" customHeight="1">
      <c r="A52" s="235" t="s">
        <v>326</v>
      </c>
      <c r="B52" s="233">
        <v>70.77499999999999</v>
      </c>
      <c r="C52" s="230">
        <v>18.373</v>
      </c>
      <c r="D52" s="229">
        <v>0</v>
      </c>
      <c r="E52" s="230">
        <v>0</v>
      </c>
      <c r="F52" s="229">
        <f t="shared" si="1"/>
        <v>89.148</v>
      </c>
      <c r="G52" s="232">
        <f t="shared" si="2"/>
        <v>0.0018527401987636844</v>
      </c>
      <c r="H52" s="233">
        <v>276.918</v>
      </c>
      <c r="I52" s="230">
        <v>107.965</v>
      </c>
      <c r="J52" s="229"/>
      <c r="K52" s="230">
        <v>0</v>
      </c>
      <c r="L52" s="229">
        <f t="shared" si="3"/>
        <v>384.88300000000004</v>
      </c>
      <c r="M52" s="234">
        <f t="shared" si="9"/>
        <v>-0.7683763637261194</v>
      </c>
      <c r="N52" s="233">
        <v>1996.0030000000002</v>
      </c>
      <c r="O52" s="230">
        <v>676.0509999999999</v>
      </c>
      <c r="P52" s="229">
        <v>0.43</v>
      </c>
      <c r="Q52" s="230">
        <v>0</v>
      </c>
      <c r="R52" s="229">
        <f t="shared" si="4"/>
        <v>2672.484</v>
      </c>
      <c r="S52" s="232">
        <f t="shared" si="5"/>
        <v>0.006342553494668339</v>
      </c>
      <c r="T52" s="231">
        <v>3161.2390000000005</v>
      </c>
      <c r="U52" s="230">
        <v>1009.193</v>
      </c>
      <c r="V52" s="229">
        <v>0</v>
      </c>
      <c r="W52" s="230">
        <v>0</v>
      </c>
      <c r="X52" s="229">
        <f t="shared" si="6"/>
        <v>4170.432000000001</v>
      </c>
      <c r="Y52" s="228">
        <f t="shared" si="7"/>
        <v>-0.3591829335665947</v>
      </c>
    </row>
    <row r="53" spans="1:25" ht="19.5" customHeight="1" thickBot="1">
      <c r="A53" s="235" t="s">
        <v>275</v>
      </c>
      <c r="B53" s="233">
        <v>81.49900000000001</v>
      </c>
      <c r="C53" s="230">
        <v>111.687</v>
      </c>
      <c r="D53" s="229">
        <v>0</v>
      </c>
      <c r="E53" s="230">
        <v>0</v>
      </c>
      <c r="F53" s="229">
        <f t="shared" si="1"/>
        <v>193.186</v>
      </c>
      <c r="G53" s="232">
        <f t="shared" si="2"/>
        <v>0.0040149354785117015</v>
      </c>
      <c r="H53" s="233">
        <v>44.324999999999996</v>
      </c>
      <c r="I53" s="230">
        <v>88.42</v>
      </c>
      <c r="J53" s="229">
        <v>0</v>
      </c>
      <c r="K53" s="230">
        <v>0</v>
      </c>
      <c r="L53" s="229">
        <f t="shared" si="3"/>
        <v>132.745</v>
      </c>
      <c r="M53" s="234">
        <f t="shared" si="9"/>
        <v>0.4553165844287921</v>
      </c>
      <c r="N53" s="233">
        <v>844.1179999999998</v>
      </c>
      <c r="O53" s="230">
        <v>838.6460000000001</v>
      </c>
      <c r="P53" s="229">
        <v>0.06</v>
      </c>
      <c r="Q53" s="230">
        <v>0.06</v>
      </c>
      <c r="R53" s="229">
        <f t="shared" si="4"/>
        <v>1682.8839999999998</v>
      </c>
      <c r="S53" s="232">
        <f t="shared" si="5"/>
        <v>0.003993955359628507</v>
      </c>
      <c r="T53" s="231">
        <v>876.7780000000002</v>
      </c>
      <c r="U53" s="230">
        <v>294.947</v>
      </c>
      <c r="V53" s="229">
        <v>0.33999999999999997</v>
      </c>
      <c r="W53" s="230">
        <v>0.25</v>
      </c>
      <c r="X53" s="229">
        <f t="shared" si="6"/>
        <v>1172.3150000000003</v>
      </c>
      <c r="Y53" s="228">
        <f t="shared" si="7"/>
        <v>0.4355220226645564</v>
      </c>
    </row>
    <row r="54" spans="1:25" s="220" customFormat="1" ht="19.5" customHeight="1" thickBot="1">
      <c r="A54" s="227" t="s">
        <v>56</v>
      </c>
      <c r="B54" s="224">
        <v>93.06</v>
      </c>
      <c r="C54" s="223">
        <v>0</v>
      </c>
      <c r="D54" s="222">
        <v>0</v>
      </c>
      <c r="E54" s="223">
        <v>0.091</v>
      </c>
      <c r="F54" s="222">
        <f t="shared" si="1"/>
        <v>93.151</v>
      </c>
      <c r="G54" s="225">
        <f t="shared" si="2"/>
        <v>0.0019359335291317355</v>
      </c>
      <c r="H54" s="224">
        <v>69.709</v>
      </c>
      <c r="I54" s="223">
        <v>3.8</v>
      </c>
      <c r="J54" s="222"/>
      <c r="K54" s="223"/>
      <c r="L54" s="222">
        <f t="shared" si="3"/>
        <v>73.509</v>
      </c>
      <c r="M54" s="226">
        <f t="shared" si="9"/>
        <v>0.26720537621243645</v>
      </c>
      <c r="N54" s="224">
        <v>680.7920000000001</v>
      </c>
      <c r="O54" s="223">
        <v>0.972</v>
      </c>
      <c r="P54" s="222">
        <v>1.9969999999999999</v>
      </c>
      <c r="Q54" s="223">
        <v>4.068999999999999</v>
      </c>
      <c r="R54" s="222">
        <f t="shared" si="4"/>
        <v>687.83</v>
      </c>
      <c r="S54" s="225">
        <f t="shared" si="5"/>
        <v>0.0016324133541071617</v>
      </c>
      <c r="T54" s="224">
        <v>477.5739999999998</v>
      </c>
      <c r="U54" s="223">
        <v>20.908</v>
      </c>
      <c r="V54" s="222">
        <v>0.545</v>
      </c>
      <c r="W54" s="223">
        <v>0.16999999999999998</v>
      </c>
      <c r="X54" s="222">
        <f t="shared" si="6"/>
        <v>499.19699999999983</v>
      </c>
      <c r="Y54" s="221">
        <f t="shared" si="7"/>
        <v>0.3778728638192943</v>
      </c>
    </row>
    <row r="55" ht="15" thickTop="1">
      <c r="A55" s="121" t="s">
        <v>43</v>
      </c>
    </row>
    <row r="56" ht="14.25">
      <c r="A56" s="121" t="s">
        <v>55</v>
      </c>
    </row>
    <row r="57" ht="14.25">
      <c r="A57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5:Y65536 M55:M65536 Y3 M3 M5 Y5 Y7:Y8 M7:M8">
    <cfRule type="cellIs" priority="4" dxfId="91" operator="lessThan" stopIfTrue="1">
      <formula>0</formula>
    </cfRule>
  </conditionalFormatting>
  <conditionalFormatting sqref="Y9:Y54 M9:M54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Y48 M48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9:W4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T43" sqref="T43:W43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0" t="s">
        <v>28</v>
      </c>
      <c r="Y1" s="571"/>
    </row>
    <row r="2" ht="5.25" customHeight="1" thickBot="1"/>
    <row r="3" spans="1:25" ht="24.75" customHeight="1" thickTop="1">
      <c r="A3" s="631" t="s">
        <v>72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3"/>
    </row>
    <row r="4" spans="1:25" ht="21" customHeight="1" thickBot="1">
      <c r="A4" s="642" t="s">
        <v>45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4"/>
    </row>
    <row r="5" spans="1:25" s="270" customFormat="1" ht="18" customHeight="1" thickBot="1" thickTop="1">
      <c r="A5" s="575" t="s">
        <v>71</v>
      </c>
      <c r="B5" s="648" t="s">
        <v>36</v>
      </c>
      <c r="C5" s="649"/>
      <c r="D5" s="649"/>
      <c r="E5" s="649"/>
      <c r="F5" s="649"/>
      <c r="G5" s="649"/>
      <c r="H5" s="649"/>
      <c r="I5" s="649"/>
      <c r="J5" s="650"/>
      <c r="K5" s="650"/>
      <c r="L5" s="650"/>
      <c r="M5" s="651"/>
      <c r="N5" s="648" t="s">
        <v>35</v>
      </c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52"/>
    </row>
    <row r="6" spans="1:25" s="168" customFormat="1" ht="26.25" customHeight="1" thickBot="1">
      <c r="A6" s="576"/>
      <c r="B6" s="637" t="s">
        <v>164</v>
      </c>
      <c r="C6" s="638"/>
      <c r="D6" s="638"/>
      <c r="E6" s="638"/>
      <c r="F6" s="638"/>
      <c r="G6" s="634" t="s">
        <v>34</v>
      </c>
      <c r="H6" s="637" t="s">
        <v>165</v>
      </c>
      <c r="I6" s="638"/>
      <c r="J6" s="638"/>
      <c r="K6" s="638"/>
      <c r="L6" s="638"/>
      <c r="M6" s="645" t="s">
        <v>33</v>
      </c>
      <c r="N6" s="637" t="s">
        <v>166</v>
      </c>
      <c r="O6" s="638"/>
      <c r="P6" s="638"/>
      <c r="Q6" s="638"/>
      <c r="R6" s="638"/>
      <c r="S6" s="634" t="s">
        <v>34</v>
      </c>
      <c r="T6" s="637" t="s">
        <v>167</v>
      </c>
      <c r="U6" s="638"/>
      <c r="V6" s="638"/>
      <c r="W6" s="638"/>
      <c r="X6" s="638"/>
      <c r="Y6" s="639" t="s">
        <v>33</v>
      </c>
    </row>
    <row r="7" spans="1:25" s="168" customFormat="1" ht="26.25" customHeight="1">
      <c r="A7" s="577"/>
      <c r="B7" s="569" t="s">
        <v>22</v>
      </c>
      <c r="C7" s="565"/>
      <c r="D7" s="564" t="s">
        <v>21</v>
      </c>
      <c r="E7" s="565"/>
      <c r="F7" s="657" t="s">
        <v>17</v>
      </c>
      <c r="G7" s="635"/>
      <c r="H7" s="569" t="s">
        <v>22</v>
      </c>
      <c r="I7" s="565"/>
      <c r="J7" s="564" t="s">
        <v>21</v>
      </c>
      <c r="K7" s="565"/>
      <c r="L7" s="657" t="s">
        <v>17</v>
      </c>
      <c r="M7" s="646"/>
      <c r="N7" s="569" t="s">
        <v>22</v>
      </c>
      <c r="O7" s="565"/>
      <c r="P7" s="564" t="s">
        <v>21</v>
      </c>
      <c r="Q7" s="565"/>
      <c r="R7" s="657" t="s">
        <v>17</v>
      </c>
      <c r="S7" s="635"/>
      <c r="T7" s="569" t="s">
        <v>22</v>
      </c>
      <c r="U7" s="565"/>
      <c r="V7" s="564" t="s">
        <v>21</v>
      </c>
      <c r="W7" s="565"/>
      <c r="X7" s="657" t="s">
        <v>17</v>
      </c>
      <c r="Y7" s="640"/>
    </row>
    <row r="8" spans="1:25" s="266" customFormat="1" ht="15" customHeight="1" thickBot="1">
      <c r="A8" s="578"/>
      <c r="B8" s="269" t="s">
        <v>31</v>
      </c>
      <c r="C8" s="267" t="s">
        <v>30</v>
      </c>
      <c r="D8" s="268" t="s">
        <v>31</v>
      </c>
      <c r="E8" s="267" t="s">
        <v>30</v>
      </c>
      <c r="F8" s="630"/>
      <c r="G8" s="636"/>
      <c r="H8" s="269" t="s">
        <v>31</v>
      </c>
      <c r="I8" s="267" t="s">
        <v>30</v>
      </c>
      <c r="J8" s="268" t="s">
        <v>31</v>
      </c>
      <c r="K8" s="267" t="s">
        <v>30</v>
      </c>
      <c r="L8" s="630"/>
      <c r="M8" s="647"/>
      <c r="N8" s="269" t="s">
        <v>31</v>
      </c>
      <c r="O8" s="267" t="s">
        <v>30</v>
      </c>
      <c r="P8" s="268" t="s">
        <v>31</v>
      </c>
      <c r="Q8" s="267" t="s">
        <v>30</v>
      </c>
      <c r="R8" s="630"/>
      <c r="S8" s="636"/>
      <c r="T8" s="269" t="s">
        <v>31</v>
      </c>
      <c r="U8" s="267" t="s">
        <v>30</v>
      </c>
      <c r="V8" s="268" t="s">
        <v>31</v>
      </c>
      <c r="W8" s="267" t="s">
        <v>30</v>
      </c>
      <c r="X8" s="630"/>
      <c r="Y8" s="641"/>
    </row>
    <row r="9" spans="1:25" s="157" customFormat="1" ht="18" customHeight="1" thickBot="1" thickTop="1">
      <c r="A9" s="329" t="s">
        <v>24</v>
      </c>
      <c r="B9" s="321">
        <f>B10+B14+B24+B32+B38+B43</f>
        <v>24181.382999999998</v>
      </c>
      <c r="C9" s="320">
        <f>C10+C14+C24+C32+C38+C43</f>
        <v>19117.013999999996</v>
      </c>
      <c r="D9" s="319">
        <f>D10+D14+D24+D32+D38+D43</f>
        <v>3007.2930000000006</v>
      </c>
      <c r="E9" s="320">
        <f>E10+E14+E24+E32+E38+E43</f>
        <v>1811.148</v>
      </c>
      <c r="F9" s="319">
        <f>SUM(B9:E9)</f>
        <v>48116.837999999996</v>
      </c>
      <c r="G9" s="322">
        <f>F9/$F$9</f>
        <v>1</v>
      </c>
      <c r="H9" s="321">
        <f>H10+H14+H24+H32+H38+H43</f>
        <v>21503.690999999995</v>
      </c>
      <c r="I9" s="320">
        <f>I10+I14+I24+I32+I38+I43</f>
        <v>16217.218</v>
      </c>
      <c r="J9" s="319">
        <f>J10+J14+J24+J32+J38+J43</f>
        <v>4812.9890000000005</v>
      </c>
      <c r="K9" s="320">
        <f>K10+K14+K24+K32+K38+K43</f>
        <v>2591.312</v>
      </c>
      <c r="L9" s="319">
        <f>SUM(H9:K9)</f>
        <v>45125.21</v>
      </c>
      <c r="M9" s="446">
        <f>IF(ISERROR(F9/L9-1),"         /0",(F9/L9-1))</f>
        <v>0.06629615684890999</v>
      </c>
      <c r="N9" s="321">
        <f>N10+N14+N24+N32+N38+N43</f>
        <v>231343.66399999996</v>
      </c>
      <c r="O9" s="320">
        <f>O10+O14+O24+O32+O38+O43</f>
        <v>149959.46</v>
      </c>
      <c r="P9" s="319">
        <f>P10+P14+P24+P32+P38+P43</f>
        <v>23652.935</v>
      </c>
      <c r="Q9" s="320">
        <f>Q10+Q14+Q24+Q32+Q38+Q43</f>
        <v>16401.679999999997</v>
      </c>
      <c r="R9" s="319">
        <f>SUM(N9:Q9)</f>
        <v>421357.73899999994</v>
      </c>
      <c r="S9" s="322">
        <f>R9/$R$9</f>
        <v>1</v>
      </c>
      <c r="T9" s="321">
        <f>T10+T14+T24+T32+T38+T43</f>
        <v>215444.4069999999</v>
      </c>
      <c r="U9" s="320">
        <f>U10+U14+U24+U32+U38+U43</f>
        <v>139585.892</v>
      </c>
      <c r="V9" s="319">
        <f>V10+V14+V24+V32+V38+V43</f>
        <v>33318.598000000005</v>
      </c>
      <c r="W9" s="320">
        <f>W10+W14+W24+W32+W38+W43</f>
        <v>20982.435</v>
      </c>
      <c r="X9" s="319">
        <f>SUM(T9:W9)</f>
        <v>409331.3319999999</v>
      </c>
      <c r="Y9" s="318">
        <f>IF(ISERROR(R9/X9-1),"         /0",(R9/X9-1))</f>
        <v>0.029380616776240487</v>
      </c>
    </row>
    <row r="10" spans="1:25" s="283" customFormat="1" ht="19.5" customHeight="1" thickTop="1">
      <c r="A10" s="292" t="s">
        <v>61</v>
      </c>
      <c r="B10" s="289">
        <f>SUM(B11:B13)</f>
        <v>14609.416999999998</v>
      </c>
      <c r="C10" s="288">
        <f>SUM(C11:C13)</f>
        <v>9214.141</v>
      </c>
      <c r="D10" s="287">
        <f>SUM(D11:D13)</f>
        <v>2956.9910000000004</v>
      </c>
      <c r="E10" s="286">
        <f>SUM(E11:E13)</f>
        <v>1422.967</v>
      </c>
      <c r="F10" s="287">
        <f aca="true" t="shared" si="0" ref="F10:F43">SUM(B10:E10)</f>
        <v>28203.516</v>
      </c>
      <c r="G10" s="290">
        <f aca="true" t="shared" si="1" ref="G10:G43">F10/$F$9</f>
        <v>0.5861464961600344</v>
      </c>
      <c r="H10" s="289">
        <f>SUM(H11:H13)</f>
        <v>12146.173999999999</v>
      </c>
      <c r="I10" s="288">
        <f>SUM(I11:I13)</f>
        <v>7845.655</v>
      </c>
      <c r="J10" s="287">
        <f>SUM(J11:J13)</f>
        <v>4352.188000000001</v>
      </c>
      <c r="K10" s="286">
        <f>SUM(K11:K13)</f>
        <v>1559.3319999999999</v>
      </c>
      <c r="L10" s="287">
        <f aca="true" t="shared" si="2" ref="L10:L43">SUM(H10:K10)</f>
        <v>25903.349</v>
      </c>
      <c r="M10" s="291">
        <f aca="true" t="shared" si="3" ref="M10:M22">IF(ISERROR(F10/L10-1),"         /0",(F10/L10-1))</f>
        <v>0.08879805464536661</v>
      </c>
      <c r="N10" s="289">
        <f>SUM(N11:N13)</f>
        <v>148072.71799999996</v>
      </c>
      <c r="O10" s="288">
        <f>SUM(O11:O13)</f>
        <v>74680.32599999999</v>
      </c>
      <c r="P10" s="287">
        <f>SUM(P11:P13)</f>
        <v>22875.887000000002</v>
      </c>
      <c r="Q10" s="286">
        <f>SUM(Q11:Q13)</f>
        <v>12165.330000000002</v>
      </c>
      <c r="R10" s="287">
        <f aca="true" t="shared" si="4" ref="R10:R43">SUM(N10:Q10)</f>
        <v>257794.26099999994</v>
      </c>
      <c r="S10" s="290">
        <f aca="true" t="shared" si="5" ref="S10:S43">R10/$R$9</f>
        <v>0.61181802810082</v>
      </c>
      <c r="T10" s="289">
        <f>SUM(T11:T13)</f>
        <v>136028.0769999999</v>
      </c>
      <c r="U10" s="288">
        <f>SUM(U11:U13)</f>
        <v>66577.547</v>
      </c>
      <c r="V10" s="287">
        <f>SUM(V11:V13)</f>
        <v>29741.153000000002</v>
      </c>
      <c r="W10" s="286">
        <f>SUM(W11:W13)</f>
        <v>16726.917</v>
      </c>
      <c r="X10" s="287">
        <f aca="true" t="shared" si="6" ref="X10:X39">SUM(T10:W10)</f>
        <v>249073.6939999999</v>
      </c>
      <c r="Y10" s="284">
        <f aca="true" t="shared" si="7" ref="Y10:Y43">IF(ISERROR(R10/X10-1),"         /0",IF(R10/X10&gt;5,"  *  ",(R10/X10-1)))</f>
        <v>0.03501199528521881</v>
      </c>
    </row>
    <row r="11" spans="1:25" ht="19.5" customHeight="1">
      <c r="A11" s="235" t="s">
        <v>327</v>
      </c>
      <c r="B11" s="233">
        <v>14292.917999999998</v>
      </c>
      <c r="C11" s="230">
        <v>8603.859999999999</v>
      </c>
      <c r="D11" s="229">
        <v>2793.1100000000006</v>
      </c>
      <c r="E11" s="281">
        <v>1422.967</v>
      </c>
      <c r="F11" s="229">
        <f t="shared" si="0"/>
        <v>27112.855</v>
      </c>
      <c r="G11" s="232">
        <f t="shared" si="1"/>
        <v>0.5634795661344164</v>
      </c>
      <c r="H11" s="233">
        <v>11834.399</v>
      </c>
      <c r="I11" s="230">
        <v>7345.867</v>
      </c>
      <c r="J11" s="229">
        <v>4352.188000000001</v>
      </c>
      <c r="K11" s="281">
        <v>1559.3319999999999</v>
      </c>
      <c r="L11" s="229">
        <f t="shared" si="2"/>
        <v>25091.786</v>
      </c>
      <c r="M11" s="234">
        <f t="shared" si="3"/>
        <v>0.08054703638872107</v>
      </c>
      <c r="N11" s="233">
        <v>144930.87299999996</v>
      </c>
      <c r="O11" s="230">
        <v>69815.44299999998</v>
      </c>
      <c r="P11" s="229">
        <v>21242.111</v>
      </c>
      <c r="Q11" s="281">
        <v>12165.307000000003</v>
      </c>
      <c r="R11" s="229">
        <f t="shared" si="4"/>
        <v>248153.73399999994</v>
      </c>
      <c r="S11" s="232">
        <f t="shared" si="5"/>
        <v>0.5889383557756369</v>
      </c>
      <c r="T11" s="233">
        <v>133845.15499999988</v>
      </c>
      <c r="U11" s="230">
        <v>63718.603</v>
      </c>
      <c r="V11" s="229">
        <v>29741.153000000002</v>
      </c>
      <c r="W11" s="281">
        <v>16726.917</v>
      </c>
      <c r="X11" s="229">
        <f t="shared" si="6"/>
        <v>244031.82799999986</v>
      </c>
      <c r="Y11" s="228">
        <f t="shared" si="7"/>
        <v>0.016890854089738117</v>
      </c>
    </row>
    <row r="12" spans="1:25" ht="19.5" customHeight="1">
      <c r="A12" s="235" t="s">
        <v>329</v>
      </c>
      <c r="B12" s="233">
        <v>192.523</v>
      </c>
      <c r="C12" s="230">
        <v>457.126</v>
      </c>
      <c r="D12" s="229">
        <v>163.881</v>
      </c>
      <c r="E12" s="281">
        <v>0</v>
      </c>
      <c r="F12" s="229">
        <f t="shared" si="0"/>
        <v>813.53</v>
      </c>
      <c r="G12" s="232">
        <f t="shared" si="1"/>
        <v>0.01690738697335016</v>
      </c>
      <c r="H12" s="233">
        <v>198.926</v>
      </c>
      <c r="I12" s="230">
        <v>434.494</v>
      </c>
      <c r="J12" s="229"/>
      <c r="K12" s="281"/>
      <c r="L12" s="229">
        <f t="shared" si="2"/>
        <v>633.4200000000001</v>
      </c>
      <c r="M12" s="234">
        <f t="shared" si="3"/>
        <v>0.2843453001168259</v>
      </c>
      <c r="N12" s="233">
        <v>2046.74</v>
      </c>
      <c r="O12" s="230">
        <v>3865.183</v>
      </c>
      <c r="P12" s="229">
        <v>1633.776</v>
      </c>
      <c r="Q12" s="281">
        <v>0.023</v>
      </c>
      <c r="R12" s="229">
        <f t="shared" si="4"/>
        <v>7545.722</v>
      </c>
      <c r="S12" s="232">
        <f t="shared" si="5"/>
        <v>0.017908112991844208</v>
      </c>
      <c r="T12" s="233">
        <v>1353.6760000000002</v>
      </c>
      <c r="U12" s="230">
        <v>2205.894</v>
      </c>
      <c r="V12" s="229"/>
      <c r="W12" s="281"/>
      <c r="X12" s="229">
        <f t="shared" si="6"/>
        <v>3559.5699999999997</v>
      </c>
      <c r="Y12" s="228">
        <f t="shared" si="7"/>
        <v>1.1198408796568127</v>
      </c>
    </row>
    <row r="13" spans="1:25" ht="19.5" customHeight="1" thickBot="1">
      <c r="A13" s="258" t="s">
        <v>328</v>
      </c>
      <c r="B13" s="255">
        <v>123.976</v>
      </c>
      <c r="C13" s="254">
        <v>153.155</v>
      </c>
      <c r="D13" s="253">
        <v>0</v>
      </c>
      <c r="E13" s="297">
        <v>0</v>
      </c>
      <c r="F13" s="253">
        <f t="shared" si="0"/>
        <v>277.131</v>
      </c>
      <c r="G13" s="256">
        <f t="shared" si="1"/>
        <v>0.005759543052267898</v>
      </c>
      <c r="H13" s="255">
        <v>112.84900000000002</v>
      </c>
      <c r="I13" s="254">
        <v>65.294</v>
      </c>
      <c r="J13" s="253"/>
      <c r="K13" s="297"/>
      <c r="L13" s="253">
        <f t="shared" si="2"/>
        <v>178.14300000000003</v>
      </c>
      <c r="M13" s="257">
        <f t="shared" si="3"/>
        <v>0.5556659537562516</v>
      </c>
      <c r="N13" s="255">
        <v>1095.105</v>
      </c>
      <c r="O13" s="254">
        <v>999.6999999999999</v>
      </c>
      <c r="P13" s="253"/>
      <c r="Q13" s="297"/>
      <c r="R13" s="253">
        <f t="shared" si="4"/>
        <v>2094.805</v>
      </c>
      <c r="S13" s="256">
        <f t="shared" si="5"/>
        <v>0.004971559333338838</v>
      </c>
      <c r="T13" s="255">
        <v>829.2459999999999</v>
      </c>
      <c r="U13" s="254">
        <v>653.0500000000001</v>
      </c>
      <c r="V13" s="253"/>
      <c r="W13" s="297"/>
      <c r="X13" s="253">
        <f t="shared" si="6"/>
        <v>1482.2959999999998</v>
      </c>
      <c r="Y13" s="252">
        <f t="shared" si="7"/>
        <v>0.4132163886295315</v>
      </c>
    </row>
    <row r="14" spans="1:25" s="283" customFormat="1" ht="19.5" customHeight="1">
      <c r="A14" s="292" t="s">
        <v>60</v>
      </c>
      <c r="B14" s="289">
        <f>SUM(B15:B23)</f>
        <v>4030.678</v>
      </c>
      <c r="C14" s="288">
        <f>SUM(C15:C23)</f>
        <v>6272.029999999999</v>
      </c>
      <c r="D14" s="287">
        <f>SUM(D15:D23)</f>
        <v>45.674</v>
      </c>
      <c r="E14" s="286">
        <f>SUM(E15:E23)</f>
        <v>375.464</v>
      </c>
      <c r="F14" s="287">
        <f t="shared" si="0"/>
        <v>10723.846</v>
      </c>
      <c r="G14" s="290">
        <f t="shared" si="1"/>
        <v>0.2228709625516124</v>
      </c>
      <c r="H14" s="289">
        <f>SUM(H15:H23)</f>
        <v>3375.4939999999992</v>
      </c>
      <c r="I14" s="288">
        <f>SUM(I15:I23)</f>
        <v>4563.5599999999995</v>
      </c>
      <c r="J14" s="287">
        <f>SUM(J15:J23)</f>
        <v>0.08</v>
      </c>
      <c r="K14" s="286">
        <f>SUM(K15:K23)</f>
        <v>1017.871</v>
      </c>
      <c r="L14" s="287">
        <f t="shared" si="2"/>
        <v>8957.004999999997</v>
      </c>
      <c r="M14" s="291">
        <f t="shared" si="3"/>
        <v>0.1972580120252252</v>
      </c>
      <c r="N14" s="289">
        <f>SUM(N15:N23)</f>
        <v>31775.554999999997</v>
      </c>
      <c r="O14" s="288">
        <f>SUM(O15:O23)</f>
        <v>45371.87800000001</v>
      </c>
      <c r="P14" s="287">
        <f>SUM(P15:P23)</f>
        <v>203.249</v>
      </c>
      <c r="Q14" s="286">
        <f>SUM(Q15:Q23)</f>
        <v>3455.5479999999993</v>
      </c>
      <c r="R14" s="287">
        <f t="shared" si="4"/>
        <v>80806.23</v>
      </c>
      <c r="S14" s="290">
        <f t="shared" si="5"/>
        <v>0.19177582970654777</v>
      </c>
      <c r="T14" s="289">
        <f>SUM(T15:T23)</f>
        <v>27100.777</v>
      </c>
      <c r="U14" s="288">
        <f>SUM(U15:U23)</f>
        <v>40997.945999999996</v>
      </c>
      <c r="V14" s="287">
        <f>SUM(V15:V23)</f>
        <v>44.025</v>
      </c>
      <c r="W14" s="286">
        <f>SUM(W15:W23)</f>
        <v>3543.736999999999</v>
      </c>
      <c r="X14" s="287">
        <f t="shared" si="6"/>
        <v>71686.48499999999</v>
      </c>
      <c r="Y14" s="284">
        <f t="shared" si="7"/>
        <v>0.1272170758546749</v>
      </c>
    </row>
    <row r="15" spans="1:25" ht="19.5" customHeight="1">
      <c r="A15" s="250" t="s">
        <v>330</v>
      </c>
      <c r="B15" s="247">
        <v>912.5070000000001</v>
      </c>
      <c r="C15" s="245">
        <v>2191.7949999999996</v>
      </c>
      <c r="D15" s="246">
        <v>0.001</v>
      </c>
      <c r="E15" s="293">
        <v>76.136</v>
      </c>
      <c r="F15" s="229">
        <f t="shared" si="0"/>
        <v>3180.439</v>
      </c>
      <c r="G15" s="232">
        <f t="shared" si="1"/>
        <v>0.06609825441979375</v>
      </c>
      <c r="H15" s="233">
        <v>893.8549999999999</v>
      </c>
      <c r="I15" s="245">
        <v>1674.118</v>
      </c>
      <c r="J15" s="246">
        <v>0.01</v>
      </c>
      <c r="K15" s="245">
        <v>442.453</v>
      </c>
      <c r="L15" s="229">
        <f t="shared" si="2"/>
        <v>3010.436</v>
      </c>
      <c r="M15" s="249">
        <f t="shared" si="3"/>
        <v>0.056471222108691155</v>
      </c>
      <c r="N15" s="247">
        <v>6613.652</v>
      </c>
      <c r="O15" s="245">
        <v>19965.425999999992</v>
      </c>
      <c r="P15" s="246">
        <v>136.784</v>
      </c>
      <c r="Q15" s="245">
        <v>1068.637</v>
      </c>
      <c r="R15" s="246">
        <f t="shared" si="4"/>
        <v>27784.498999999993</v>
      </c>
      <c r="S15" s="248">
        <f t="shared" si="5"/>
        <v>0.06594040272273247</v>
      </c>
      <c r="T15" s="251">
        <v>8396.603999999996</v>
      </c>
      <c r="U15" s="245">
        <v>18422.388000000006</v>
      </c>
      <c r="V15" s="246">
        <v>0.9810000000000001</v>
      </c>
      <c r="W15" s="293">
        <v>555.1589999999999</v>
      </c>
      <c r="X15" s="246">
        <f t="shared" si="6"/>
        <v>27375.132</v>
      </c>
      <c r="Y15" s="244">
        <f t="shared" si="7"/>
        <v>0.01495397355526884</v>
      </c>
    </row>
    <row r="16" spans="1:25" ht="19.5" customHeight="1">
      <c r="A16" s="250" t="s">
        <v>333</v>
      </c>
      <c r="B16" s="247">
        <v>478.71799999999996</v>
      </c>
      <c r="C16" s="245">
        <v>2104.803</v>
      </c>
      <c r="D16" s="246">
        <v>0</v>
      </c>
      <c r="E16" s="293">
        <v>86.518</v>
      </c>
      <c r="F16" s="246">
        <f t="shared" si="0"/>
        <v>2670.0389999999998</v>
      </c>
      <c r="G16" s="248">
        <f t="shared" si="1"/>
        <v>0.0554907410998204</v>
      </c>
      <c r="H16" s="247">
        <v>372.575</v>
      </c>
      <c r="I16" s="245">
        <v>1212.973</v>
      </c>
      <c r="J16" s="246"/>
      <c r="K16" s="245">
        <v>153.405</v>
      </c>
      <c r="L16" s="246">
        <f t="shared" si="2"/>
        <v>1738.953</v>
      </c>
      <c r="M16" s="249">
        <f t="shared" si="3"/>
        <v>0.5354290771515964</v>
      </c>
      <c r="N16" s="247">
        <v>3450.9359999999992</v>
      </c>
      <c r="O16" s="245">
        <v>9575.897000000003</v>
      </c>
      <c r="P16" s="246">
        <v>0.101</v>
      </c>
      <c r="Q16" s="245">
        <v>808.4379999999996</v>
      </c>
      <c r="R16" s="246">
        <f t="shared" si="4"/>
        <v>13835.372000000003</v>
      </c>
      <c r="S16" s="248">
        <f t="shared" si="5"/>
        <v>0.03283521511396757</v>
      </c>
      <c r="T16" s="251">
        <v>3030.6350000000007</v>
      </c>
      <c r="U16" s="245">
        <v>8948.803</v>
      </c>
      <c r="V16" s="246">
        <v>0</v>
      </c>
      <c r="W16" s="245">
        <v>1431.7549999999999</v>
      </c>
      <c r="X16" s="246">
        <f t="shared" si="6"/>
        <v>13411.193</v>
      </c>
      <c r="Y16" s="244">
        <f t="shared" si="7"/>
        <v>0.031628729822917645</v>
      </c>
    </row>
    <row r="17" spans="1:25" ht="19.5" customHeight="1">
      <c r="A17" s="250" t="s">
        <v>331</v>
      </c>
      <c r="B17" s="247">
        <v>874.537</v>
      </c>
      <c r="C17" s="245">
        <v>453.17699999999996</v>
      </c>
      <c r="D17" s="246">
        <v>0</v>
      </c>
      <c r="E17" s="293">
        <v>0</v>
      </c>
      <c r="F17" s="246">
        <f>SUM(B17:E17)</f>
        <v>1327.714</v>
      </c>
      <c r="G17" s="248">
        <f>F17/$F$9</f>
        <v>0.027593542202419868</v>
      </c>
      <c r="H17" s="247">
        <v>739.641</v>
      </c>
      <c r="I17" s="245">
        <v>483.68</v>
      </c>
      <c r="J17" s="246">
        <v>0.07</v>
      </c>
      <c r="K17" s="245">
        <v>15.934</v>
      </c>
      <c r="L17" s="246">
        <f>SUM(H17:K17)</f>
        <v>1239.3249999999998</v>
      </c>
      <c r="M17" s="249">
        <f>IF(ISERROR(F17/L17-1),"         /0",(F17/L17-1))</f>
        <v>0.07132027514977923</v>
      </c>
      <c r="N17" s="247">
        <v>6792.7509999999975</v>
      </c>
      <c r="O17" s="245">
        <v>4168.406</v>
      </c>
      <c r="P17" s="246">
        <v>0</v>
      </c>
      <c r="Q17" s="245">
        <v>58.556</v>
      </c>
      <c r="R17" s="246">
        <f>SUM(N17:Q17)</f>
        <v>11019.712999999998</v>
      </c>
      <c r="S17" s="248">
        <f>R17/$R$9</f>
        <v>0.026152867219557584</v>
      </c>
      <c r="T17" s="251">
        <v>4985.701</v>
      </c>
      <c r="U17" s="245">
        <v>5175.085</v>
      </c>
      <c r="V17" s="246">
        <v>30.481</v>
      </c>
      <c r="W17" s="245">
        <v>95.958</v>
      </c>
      <c r="X17" s="246">
        <f>SUM(T17:W17)</f>
        <v>10287.225</v>
      </c>
      <c r="Y17" s="244">
        <f>IF(ISERROR(R17/X17-1),"         /0",IF(R17/X17&gt;5,"  *  ",(R17/X17-1)))</f>
        <v>0.07120365307456544</v>
      </c>
    </row>
    <row r="18" spans="1:25" ht="19.5" customHeight="1">
      <c r="A18" s="250" t="s">
        <v>334</v>
      </c>
      <c r="B18" s="247">
        <v>495.264</v>
      </c>
      <c r="C18" s="245">
        <v>705.218</v>
      </c>
      <c r="D18" s="246">
        <v>0</v>
      </c>
      <c r="E18" s="293">
        <v>122.44800000000001</v>
      </c>
      <c r="F18" s="246">
        <f t="shared" si="0"/>
        <v>1322.93</v>
      </c>
      <c r="G18" s="248">
        <f t="shared" si="1"/>
        <v>0.027494117547790655</v>
      </c>
      <c r="H18" s="247">
        <v>224.383</v>
      </c>
      <c r="I18" s="245">
        <v>315.36400000000003</v>
      </c>
      <c r="J18" s="246">
        <v>0</v>
      </c>
      <c r="K18" s="245">
        <v>52.854</v>
      </c>
      <c r="L18" s="246">
        <f t="shared" si="2"/>
        <v>592.6010000000001</v>
      </c>
      <c r="M18" s="249">
        <f t="shared" si="3"/>
        <v>1.232412702644781</v>
      </c>
      <c r="N18" s="247">
        <v>3440.5029999999992</v>
      </c>
      <c r="O18" s="245">
        <v>4352.944</v>
      </c>
      <c r="P18" s="246">
        <v>0</v>
      </c>
      <c r="Q18" s="245">
        <v>265.499</v>
      </c>
      <c r="R18" s="246">
        <f t="shared" si="4"/>
        <v>8058.946</v>
      </c>
      <c r="S18" s="248">
        <f t="shared" si="5"/>
        <v>0.019126137374683418</v>
      </c>
      <c r="T18" s="251">
        <v>1803.2960000000003</v>
      </c>
      <c r="U18" s="245">
        <v>2492.8309999999997</v>
      </c>
      <c r="V18" s="246">
        <v>0</v>
      </c>
      <c r="W18" s="245">
        <v>87.191</v>
      </c>
      <c r="X18" s="246">
        <f t="shared" si="6"/>
        <v>4383.318</v>
      </c>
      <c r="Y18" s="244">
        <f t="shared" si="7"/>
        <v>0.8385492451152299</v>
      </c>
    </row>
    <row r="19" spans="1:25" ht="19.5" customHeight="1">
      <c r="A19" s="250" t="s">
        <v>332</v>
      </c>
      <c r="B19" s="247">
        <v>792.4989999999999</v>
      </c>
      <c r="C19" s="245">
        <v>259.39599999999996</v>
      </c>
      <c r="D19" s="246">
        <v>45.673</v>
      </c>
      <c r="E19" s="293">
        <v>77.177</v>
      </c>
      <c r="F19" s="246">
        <f t="shared" si="0"/>
        <v>1174.745</v>
      </c>
      <c r="G19" s="248">
        <f t="shared" si="1"/>
        <v>0.024414426401003324</v>
      </c>
      <c r="H19" s="247">
        <v>828.463</v>
      </c>
      <c r="I19" s="245">
        <v>328.99700000000007</v>
      </c>
      <c r="J19" s="246">
        <v>0</v>
      </c>
      <c r="K19" s="245">
        <v>164.55200000000002</v>
      </c>
      <c r="L19" s="246">
        <f t="shared" si="2"/>
        <v>1322.0120000000002</v>
      </c>
      <c r="M19" s="249">
        <f t="shared" si="3"/>
        <v>-0.11139611440743369</v>
      </c>
      <c r="N19" s="247">
        <v>7089.943</v>
      </c>
      <c r="O19" s="245">
        <v>2306.9079999999994</v>
      </c>
      <c r="P19" s="246">
        <v>66.364</v>
      </c>
      <c r="Q19" s="245">
        <v>973.376</v>
      </c>
      <c r="R19" s="246">
        <f t="shared" si="4"/>
        <v>10436.590999999999</v>
      </c>
      <c r="S19" s="248">
        <f t="shared" si="5"/>
        <v>0.024768955293829314</v>
      </c>
      <c r="T19" s="251">
        <v>4732.956000000001</v>
      </c>
      <c r="U19" s="245">
        <v>1038.322</v>
      </c>
      <c r="V19" s="246">
        <v>1.098</v>
      </c>
      <c r="W19" s="245">
        <v>486.7289999999999</v>
      </c>
      <c r="X19" s="246">
        <f t="shared" si="6"/>
        <v>6259.105000000001</v>
      </c>
      <c r="Y19" s="244">
        <f t="shared" si="7"/>
        <v>0.6674254545977414</v>
      </c>
    </row>
    <row r="20" spans="1:25" ht="19.5" customHeight="1">
      <c r="A20" s="250" t="s">
        <v>335</v>
      </c>
      <c r="B20" s="247">
        <v>272.286</v>
      </c>
      <c r="C20" s="245">
        <v>433.278</v>
      </c>
      <c r="D20" s="246">
        <v>0</v>
      </c>
      <c r="E20" s="293">
        <v>9.223</v>
      </c>
      <c r="F20" s="246">
        <f t="shared" si="0"/>
        <v>714.787</v>
      </c>
      <c r="G20" s="248">
        <f t="shared" si="1"/>
        <v>0.014855236331198656</v>
      </c>
      <c r="H20" s="247">
        <v>125.546</v>
      </c>
      <c r="I20" s="245">
        <v>387.155</v>
      </c>
      <c r="J20" s="246"/>
      <c r="K20" s="245">
        <v>188.673</v>
      </c>
      <c r="L20" s="246">
        <f t="shared" si="2"/>
        <v>701.374</v>
      </c>
      <c r="M20" s="249">
        <f t="shared" si="3"/>
        <v>0.01912389110517365</v>
      </c>
      <c r="N20" s="247">
        <v>2051.117</v>
      </c>
      <c r="O20" s="245">
        <v>3565.7830000000004</v>
      </c>
      <c r="P20" s="246">
        <v>0</v>
      </c>
      <c r="Q20" s="245">
        <v>277.057</v>
      </c>
      <c r="R20" s="246">
        <f t="shared" si="4"/>
        <v>5893.957</v>
      </c>
      <c r="S20" s="248">
        <f t="shared" si="5"/>
        <v>0.013988011740304125</v>
      </c>
      <c r="T20" s="251">
        <v>2962.124999999999</v>
      </c>
      <c r="U20" s="245">
        <v>3615.9370000000004</v>
      </c>
      <c r="V20" s="246">
        <v>11.207999999999998</v>
      </c>
      <c r="W20" s="245">
        <v>868.2410000000001</v>
      </c>
      <c r="X20" s="246">
        <f t="shared" si="6"/>
        <v>7457.5109999999995</v>
      </c>
      <c r="Y20" s="244">
        <f t="shared" si="7"/>
        <v>-0.20966164179979074</v>
      </c>
    </row>
    <row r="21" spans="1:25" ht="19.5" customHeight="1">
      <c r="A21" s="250" t="s">
        <v>338</v>
      </c>
      <c r="B21" s="247">
        <v>188.192</v>
      </c>
      <c r="C21" s="245">
        <v>0</v>
      </c>
      <c r="D21" s="246">
        <v>0</v>
      </c>
      <c r="E21" s="293">
        <v>3.962</v>
      </c>
      <c r="F21" s="246">
        <f t="shared" si="0"/>
        <v>192.154</v>
      </c>
      <c r="G21" s="248">
        <f t="shared" si="1"/>
        <v>0.003993487685121786</v>
      </c>
      <c r="H21" s="247">
        <v>97.508</v>
      </c>
      <c r="I21" s="245">
        <v>6.486</v>
      </c>
      <c r="J21" s="246"/>
      <c r="K21" s="245"/>
      <c r="L21" s="246">
        <f t="shared" si="2"/>
        <v>103.994</v>
      </c>
      <c r="M21" s="249">
        <f t="shared" si="3"/>
        <v>0.8477412158393753</v>
      </c>
      <c r="N21" s="247">
        <v>2187.4300000000003</v>
      </c>
      <c r="O21" s="245">
        <v>32.489</v>
      </c>
      <c r="P21" s="246"/>
      <c r="Q21" s="245">
        <v>3.962</v>
      </c>
      <c r="R21" s="246">
        <f t="shared" si="4"/>
        <v>2223.8810000000003</v>
      </c>
      <c r="S21" s="248">
        <f t="shared" si="5"/>
        <v>0.0052778928548408615</v>
      </c>
      <c r="T21" s="251">
        <v>716.4699999999999</v>
      </c>
      <c r="U21" s="245">
        <v>417.26899999999995</v>
      </c>
      <c r="V21" s="246"/>
      <c r="W21" s="245">
        <v>14.412</v>
      </c>
      <c r="X21" s="246">
        <f t="shared" si="6"/>
        <v>1148.1509999999998</v>
      </c>
      <c r="Y21" s="244">
        <f t="shared" si="7"/>
        <v>0.9369238018344281</v>
      </c>
    </row>
    <row r="22" spans="1:25" ht="18.75" customHeight="1">
      <c r="A22" s="250" t="s">
        <v>337</v>
      </c>
      <c r="B22" s="247">
        <v>0.025</v>
      </c>
      <c r="C22" s="245">
        <v>118.771</v>
      </c>
      <c r="D22" s="246">
        <v>0</v>
      </c>
      <c r="E22" s="245">
        <v>0</v>
      </c>
      <c r="F22" s="246">
        <f t="shared" si="0"/>
        <v>118.796</v>
      </c>
      <c r="G22" s="248">
        <f t="shared" si="1"/>
        <v>0.0024689070383220116</v>
      </c>
      <c r="H22" s="247">
        <v>64.291</v>
      </c>
      <c r="I22" s="245">
        <v>153.412</v>
      </c>
      <c r="J22" s="246"/>
      <c r="K22" s="245"/>
      <c r="L22" s="246">
        <f t="shared" si="2"/>
        <v>217.703</v>
      </c>
      <c r="M22" s="249">
        <f t="shared" si="3"/>
        <v>-0.45432079484435217</v>
      </c>
      <c r="N22" s="247">
        <v>39.292</v>
      </c>
      <c r="O22" s="245">
        <v>1355.9489999999998</v>
      </c>
      <c r="P22" s="246"/>
      <c r="Q22" s="245">
        <v>0.023</v>
      </c>
      <c r="R22" s="246">
        <f t="shared" si="4"/>
        <v>1395.2639999999997</v>
      </c>
      <c r="S22" s="248">
        <f t="shared" si="5"/>
        <v>0.003311352494228188</v>
      </c>
      <c r="T22" s="251">
        <v>246.027</v>
      </c>
      <c r="U22" s="245">
        <v>863.344</v>
      </c>
      <c r="V22" s="246">
        <v>0</v>
      </c>
      <c r="W22" s="245">
        <v>3.9770000000000003</v>
      </c>
      <c r="X22" s="246">
        <f t="shared" si="6"/>
        <v>1113.3480000000002</v>
      </c>
      <c r="Y22" s="244">
        <f t="shared" si="7"/>
        <v>0.2532146283102852</v>
      </c>
    </row>
    <row r="23" spans="1:25" ht="19.5" customHeight="1" thickBot="1">
      <c r="A23" s="250" t="s">
        <v>56</v>
      </c>
      <c r="B23" s="247">
        <v>16.65</v>
      </c>
      <c r="C23" s="245">
        <v>5.592</v>
      </c>
      <c r="D23" s="246">
        <v>0</v>
      </c>
      <c r="E23" s="245">
        <v>0</v>
      </c>
      <c r="F23" s="246">
        <f t="shared" si="0"/>
        <v>22.241999999999997</v>
      </c>
      <c r="G23" s="248">
        <f t="shared" si="1"/>
        <v>0.0004622498261419422</v>
      </c>
      <c r="H23" s="247">
        <v>29.232</v>
      </c>
      <c r="I23" s="245">
        <v>1.375</v>
      </c>
      <c r="J23" s="246"/>
      <c r="K23" s="245"/>
      <c r="L23" s="246">
        <f t="shared" si="2"/>
        <v>30.607</v>
      </c>
      <c r="M23" s="249" t="s">
        <v>50</v>
      </c>
      <c r="N23" s="247">
        <v>109.93099999999998</v>
      </c>
      <c r="O23" s="245">
        <v>48.07600000000001</v>
      </c>
      <c r="P23" s="246">
        <v>0</v>
      </c>
      <c r="Q23" s="245">
        <v>0</v>
      </c>
      <c r="R23" s="246">
        <f t="shared" si="4"/>
        <v>158.007</v>
      </c>
      <c r="S23" s="248">
        <f t="shared" si="5"/>
        <v>0.0003749948924042428</v>
      </c>
      <c r="T23" s="251">
        <v>226.96299999999997</v>
      </c>
      <c r="U23" s="245">
        <v>23.967000000000002</v>
      </c>
      <c r="V23" s="246">
        <v>0.257</v>
      </c>
      <c r="W23" s="245">
        <v>0.31499999999999995</v>
      </c>
      <c r="X23" s="246">
        <f t="shared" si="6"/>
        <v>251.50199999999998</v>
      </c>
      <c r="Y23" s="244">
        <f t="shared" si="7"/>
        <v>-0.37174654674714314</v>
      </c>
    </row>
    <row r="24" spans="1:25" s="283" customFormat="1" ht="19.5" customHeight="1">
      <c r="A24" s="292" t="s">
        <v>59</v>
      </c>
      <c r="B24" s="289">
        <f>SUM(B25:B31)</f>
        <v>2754.505</v>
      </c>
      <c r="C24" s="288">
        <f>SUM(C25:C31)</f>
        <v>1694.4590000000003</v>
      </c>
      <c r="D24" s="287">
        <f>SUM(D25:D31)</f>
        <v>0</v>
      </c>
      <c r="E24" s="288">
        <f>SUM(E25:E31)</f>
        <v>10.618</v>
      </c>
      <c r="F24" s="287">
        <f t="shared" si="0"/>
        <v>4459.582</v>
      </c>
      <c r="G24" s="290">
        <f t="shared" si="1"/>
        <v>0.09268235788893694</v>
      </c>
      <c r="H24" s="289">
        <f>SUM(H25:H31)</f>
        <v>2584.330999999999</v>
      </c>
      <c r="I24" s="288">
        <f>SUM(I25:I31)</f>
        <v>1408.8069999999998</v>
      </c>
      <c r="J24" s="287">
        <f>SUM(J25:J31)</f>
        <v>457.851</v>
      </c>
      <c r="K24" s="288">
        <f>SUM(K25:K31)</f>
        <v>13.679</v>
      </c>
      <c r="L24" s="287">
        <f t="shared" si="2"/>
        <v>4464.667999999999</v>
      </c>
      <c r="M24" s="291">
        <f aca="true" t="shared" si="8" ref="M24:M43">IF(ISERROR(F24/L24-1),"         /0",(F24/L24-1))</f>
        <v>-0.001139166450898177</v>
      </c>
      <c r="N24" s="289">
        <f>SUM(N25:N31)</f>
        <v>24850.369999999995</v>
      </c>
      <c r="O24" s="288">
        <f>SUM(O25:O31)</f>
        <v>12780.928</v>
      </c>
      <c r="P24" s="287">
        <f>SUM(P25:P31)</f>
        <v>285.78400000000005</v>
      </c>
      <c r="Q24" s="288">
        <f>SUM(Q25:Q31)</f>
        <v>200.969</v>
      </c>
      <c r="R24" s="287">
        <f t="shared" si="4"/>
        <v>38118.05099999999</v>
      </c>
      <c r="S24" s="290">
        <f t="shared" si="5"/>
        <v>0.09046481759291954</v>
      </c>
      <c r="T24" s="289">
        <f>SUM(T25:T31)</f>
        <v>22760.379000000004</v>
      </c>
      <c r="U24" s="288">
        <f>SUM(U25:U31)</f>
        <v>11182.639000000003</v>
      </c>
      <c r="V24" s="287">
        <f>SUM(V25:V31)</f>
        <v>2621.322</v>
      </c>
      <c r="W24" s="288">
        <f>SUM(W25:W31)</f>
        <v>184.93300000000002</v>
      </c>
      <c r="X24" s="287">
        <f t="shared" si="6"/>
        <v>36749.27300000001</v>
      </c>
      <c r="Y24" s="284">
        <f t="shared" si="7"/>
        <v>0.03724639668381968</v>
      </c>
    </row>
    <row r="25" spans="1:25" ht="19.5" customHeight="1">
      <c r="A25" s="250" t="s">
        <v>356</v>
      </c>
      <c r="B25" s="247">
        <v>1764.691</v>
      </c>
      <c r="C25" s="245">
        <v>166.9</v>
      </c>
      <c r="D25" s="246">
        <v>0</v>
      </c>
      <c r="E25" s="245">
        <v>0</v>
      </c>
      <c r="F25" s="246">
        <f t="shared" si="0"/>
        <v>1931.5910000000001</v>
      </c>
      <c r="G25" s="248">
        <f t="shared" si="1"/>
        <v>0.04014376422656868</v>
      </c>
      <c r="H25" s="247">
        <v>1552.876</v>
      </c>
      <c r="I25" s="245">
        <v>0</v>
      </c>
      <c r="J25" s="246">
        <v>129.7</v>
      </c>
      <c r="K25" s="245"/>
      <c r="L25" s="246">
        <f t="shared" si="2"/>
        <v>1682.576</v>
      </c>
      <c r="M25" s="249">
        <f t="shared" si="8"/>
        <v>0.14799628664619013</v>
      </c>
      <c r="N25" s="247">
        <v>15387.941999999997</v>
      </c>
      <c r="O25" s="245">
        <v>644.887</v>
      </c>
      <c r="P25" s="246">
        <v>132.872</v>
      </c>
      <c r="Q25" s="245"/>
      <c r="R25" s="246">
        <f t="shared" si="4"/>
        <v>16165.700999999997</v>
      </c>
      <c r="S25" s="248">
        <f t="shared" si="5"/>
        <v>0.03836573890482168</v>
      </c>
      <c r="T25" s="247">
        <v>12864.793000000003</v>
      </c>
      <c r="U25" s="245">
        <v>404.798</v>
      </c>
      <c r="V25" s="246">
        <v>129.7</v>
      </c>
      <c r="W25" s="245"/>
      <c r="X25" s="229">
        <f t="shared" si="6"/>
        <v>13399.291000000005</v>
      </c>
      <c r="Y25" s="244">
        <f t="shared" si="7"/>
        <v>0.20645943132364186</v>
      </c>
    </row>
    <row r="26" spans="1:25" ht="19.5" customHeight="1">
      <c r="A26" s="250" t="s">
        <v>339</v>
      </c>
      <c r="B26" s="247">
        <v>284.125</v>
      </c>
      <c r="C26" s="245">
        <v>880.931</v>
      </c>
      <c r="D26" s="246">
        <v>0</v>
      </c>
      <c r="E26" s="245">
        <v>0</v>
      </c>
      <c r="F26" s="246">
        <f t="shared" si="0"/>
        <v>1165.056</v>
      </c>
      <c r="G26" s="248">
        <f t="shared" si="1"/>
        <v>0.024213062379535417</v>
      </c>
      <c r="H26" s="247">
        <v>352.18999999999994</v>
      </c>
      <c r="I26" s="245">
        <v>882.73</v>
      </c>
      <c r="J26" s="246">
        <v>0</v>
      </c>
      <c r="K26" s="245"/>
      <c r="L26" s="246">
        <f t="shared" si="2"/>
        <v>1234.92</v>
      </c>
      <c r="M26" s="249">
        <f t="shared" si="8"/>
        <v>-0.05657370517928284</v>
      </c>
      <c r="N26" s="247">
        <v>2883.57</v>
      </c>
      <c r="O26" s="245">
        <v>7276.797000000001</v>
      </c>
      <c r="P26" s="246">
        <v>0</v>
      </c>
      <c r="Q26" s="245">
        <v>0</v>
      </c>
      <c r="R26" s="246">
        <f t="shared" si="4"/>
        <v>10160.367000000002</v>
      </c>
      <c r="S26" s="248">
        <f t="shared" si="5"/>
        <v>0.024113398330153853</v>
      </c>
      <c r="T26" s="247">
        <v>4113.732999999999</v>
      </c>
      <c r="U26" s="245">
        <v>6165.303000000002</v>
      </c>
      <c r="V26" s="246">
        <v>0</v>
      </c>
      <c r="W26" s="245">
        <v>0</v>
      </c>
      <c r="X26" s="229">
        <f t="shared" si="6"/>
        <v>10279.036</v>
      </c>
      <c r="Y26" s="244">
        <f t="shared" si="7"/>
        <v>-0.01154475964477586</v>
      </c>
    </row>
    <row r="27" spans="1:25" ht="19.5" customHeight="1">
      <c r="A27" s="250" t="s">
        <v>357</v>
      </c>
      <c r="B27" s="247">
        <v>277.828</v>
      </c>
      <c r="C27" s="245">
        <v>160.452</v>
      </c>
      <c r="D27" s="246">
        <v>0</v>
      </c>
      <c r="E27" s="245">
        <v>0</v>
      </c>
      <c r="F27" s="246">
        <f t="shared" si="0"/>
        <v>438.28</v>
      </c>
      <c r="G27" s="248">
        <f t="shared" si="1"/>
        <v>0.009108661712143263</v>
      </c>
      <c r="H27" s="247">
        <v>288.506</v>
      </c>
      <c r="I27" s="245">
        <v>94.034</v>
      </c>
      <c r="J27" s="246"/>
      <c r="K27" s="245"/>
      <c r="L27" s="246">
        <f t="shared" si="2"/>
        <v>382.53999999999996</v>
      </c>
      <c r="M27" s="249">
        <f t="shared" si="8"/>
        <v>0.14571025252261216</v>
      </c>
      <c r="N27" s="247">
        <v>2686.314</v>
      </c>
      <c r="O27" s="245">
        <v>1293.9070000000002</v>
      </c>
      <c r="P27" s="246">
        <v>152.362</v>
      </c>
      <c r="Q27" s="245">
        <v>12.477</v>
      </c>
      <c r="R27" s="246">
        <f t="shared" si="4"/>
        <v>4145.0599999999995</v>
      </c>
      <c r="S27" s="248">
        <f t="shared" si="5"/>
        <v>0.00983738903155639</v>
      </c>
      <c r="T27" s="247">
        <v>2323.389</v>
      </c>
      <c r="U27" s="245">
        <v>770.0070000000001</v>
      </c>
      <c r="V27" s="246"/>
      <c r="W27" s="245"/>
      <c r="X27" s="229">
        <f t="shared" si="6"/>
        <v>3093.396</v>
      </c>
      <c r="Y27" s="244">
        <f t="shared" si="7"/>
        <v>0.3399706988694624</v>
      </c>
    </row>
    <row r="28" spans="1:25" ht="19.5" customHeight="1">
      <c r="A28" s="250" t="s">
        <v>342</v>
      </c>
      <c r="B28" s="247">
        <v>329.753</v>
      </c>
      <c r="C28" s="245">
        <v>0</v>
      </c>
      <c r="D28" s="246">
        <v>0</v>
      </c>
      <c r="E28" s="245">
        <v>0</v>
      </c>
      <c r="F28" s="246">
        <f t="shared" si="0"/>
        <v>329.753</v>
      </c>
      <c r="G28" s="248">
        <f t="shared" si="1"/>
        <v>0.006853172687698223</v>
      </c>
      <c r="H28" s="247">
        <v>314.738</v>
      </c>
      <c r="I28" s="245"/>
      <c r="J28" s="246"/>
      <c r="K28" s="245"/>
      <c r="L28" s="246">
        <f t="shared" si="2"/>
        <v>314.738</v>
      </c>
      <c r="M28" s="249">
        <f t="shared" si="8"/>
        <v>0.04770634623083314</v>
      </c>
      <c r="N28" s="247">
        <v>3136.3689999999992</v>
      </c>
      <c r="O28" s="245">
        <v>0</v>
      </c>
      <c r="P28" s="246"/>
      <c r="Q28" s="245"/>
      <c r="R28" s="246">
        <f t="shared" si="4"/>
        <v>3136.3689999999992</v>
      </c>
      <c r="S28" s="248">
        <f t="shared" si="5"/>
        <v>0.007443482603270756</v>
      </c>
      <c r="T28" s="247">
        <v>2656.5630000000006</v>
      </c>
      <c r="U28" s="245"/>
      <c r="V28" s="246"/>
      <c r="W28" s="245"/>
      <c r="X28" s="229">
        <f t="shared" si="6"/>
        <v>2656.5630000000006</v>
      </c>
      <c r="Y28" s="244">
        <f t="shared" si="7"/>
        <v>0.18061156464198236</v>
      </c>
    </row>
    <row r="29" spans="1:25" ht="19.5" customHeight="1">
      <c r="A29" s="250" t="s">
        <v>340</v>
      </c>
      <c r="B29" s="247">
        <v>23.868000000000002</v>
      </c>
      <c r="C29" s="245">
        <v>277.18100000000004</v>
      </c>
      <c r="D29" s="246">
        <v>0</v>
      </c>
      <c r="E29" s="245">
        <v>0</v>
      </c>
      <c r="F29" s="246">
        <f t="shared" si="0"/>
        <v>301.04900000000004</v>
      </c>
      <c r="G29" s="248">
        <f t="shared" si="1"/>
        <v>0.00625662475992292</v>
      </c>
      <c r="H29" s="247">
        <v>28.45</v>
      </c>
      <c r="I29" s="245">
        <v>258.347</v>
      </c>
      <c r="J29" s="246"/>
      <c r="K29" s="245"/>
      <c r="L29" s="246">
        <f t="shared" si="2"/>
        <v>286.79699999999997</v>
      </c>
      <c r="M29" s="249">
        <f t="shared" si="8"/>
        <v>0.04969368577774547</v>
      </c>
      <c r="N29" s="247">
        <v>317.38</v>
      </c>
      <c r="O29" s="245">
        <v>1954.9070000000002</v>
      </c>
      <c r="P29" s="246"/>
      <c r="Q29" s="245"/>
      <c r="R29" s="246">
        <f t="shared" si="4"/>
        <v>2272.2870000000003</v>
      </c>
      <c r="S29" s="248">
        <f t="shared" si="5"/>
        <v>0.005392773858604744</v>
      </c>
      <c r="T29" s="247">
        <v>261.895</v>
      </c>
      <c r="U29" s="245">
        <v>2228.653</v>
      </c>
      <c r="V29" s="246"/>
      <c r="W29" s="245"/>
      <c r="X29" s="229">
        <f t="shared" si="6"/>
        <v>2490.548</v>
      </c>
      <c r="Y29" s="244">
        <f t="shared" si="7"/>
        <v>-0.08763573318000684</v>
      </c>
    </row>
    <row r="30" spans="1:25" ht="19.5" customHeight="1">
      <c r="A30" s="250" t="s">
        <v>341</v>
      </c>
      <c r="B30" s="247">
        <v>67.907</v>
      </c>
      <c r="C30" s="245">
        <v>208.995</v>
      </c>
      <c r="D30" s="246">
        <v>0</v>
      </c>
      <c r="E30" s="245">
        <v>10.618</v>
      </c>
      <c r="F30" s="246">
        <f t="shared" si="0"/>
        <v>287.52</v>
      </c>
      <c r="G30" s="248">
        <f t="shared" si="1"/>
        <v>0.005975454995608814</v>
      </c>
      <c r="H30" s="247">
        <v>38.035999999999994</v>
      </c>
      <c r="I30" s="245">
        <v>173.696</v>
      </c>
      <c r="J30" s="246">
        <v>328.151</v>
      </c>
      <c r="K30" s="245">
        <v>13.679</v>
      </c>
      <c r="L30" s="246">
        <f t="shared" si="2"/>
        <v>553.562</v>
      </c>
      <c r="M30" s="249">
        <f t="shared" si="8"/>
        <v>-0.48060018570638885</v>
      </c>
      <c r="N30" s="247">
        <v>356.0160000000001</v>
      </c>
      <c r="O30" s="245">
        <v>1610.4299999999998</v>
      </c>
      <c r="P30" s="246"/>
      <c r="Q30" s="245">
        <v>188.447</v>
      </c>
      <c r="R30" s="246">
        <f t="shared" si="4"/>
        <v>2154.893</v>
      </c>
      <c r="S30" s="248">
        <f t="shared" si="5"/>
        <v>0.005114164996978969</v>
      </c>
      <c r="T30" s="247">
        <v>469.95099999999985</v>
      </c>
      <c r="U30" s="245">
        <v>1613.878</v>
      </c>
      <c r="V30" s="246">
        <v>2491.532</v>
      </c>
      <c r="W30" s="245">
        <v>184.853</v>
      </c>
      <c r="X30" s="229">
        <f t="shared" si="6"/>
        <v>4760.214</v>
      </c>
      <c r="Y30" s="244">
        <f t="shared" si="7"/>
        <v>-0.5473117385058739</v>
      </c>
    </row>
    <row r="31" spans="1:25" ht="19.5" customHeight="1" thickBot="1">
      <c r="A31" s="250" t="s">
        <v>56</v>
      </c>
      <c r="B31" s="247">
        <v>6.333</v>
      </c>
      <c r="C31" s="245">
        <v>0</v>
      </c>
      <c r="D31" s="246">
        <v>0</v>
      </c>
      <c r="E31" s="245">
        <v>0</v>
      </c>
      <c r="F31" s="246">
        <f t="shared" si="0"/>
        <v>6.333</v>
      </c>
      <c r="G31" s="248">
        <f t="shared" si="1"/>
        <v>0.00013161712745962236</v>
      </c>
      <c r="H31" s="247">
        <v>9.535</v>
      </c>
      <c r="I31" s="245">
        <v>0</v>
      </c>
      <c r="J31" s="246"/>
      <c r="K31" s="245"/>
      <c r="L31" s="246">
        <f t="shared" si="2"/>
        <v>9.535</v>
      </c>
      <c r="M31" s="249">
        <f t="shared" si="8"/>
        <v>-0.3358154168851599</v>
      </c>
      <c r="N31" s="247">
        <v>82.77899999999998</v>
      </c>
      <c r="O31" s="245">
        <v>0</v>
      </c>
      <c r="P31" s="246">
        <v>0.5499999999999999</v>
      </c>
      <c r="Q31" s="245">
        <v>0.045000000000000005</v>
      </c>
      <c r="R31" s="246">
        <f t="shared" si="4"/>
        <v>83.37399999999998</v>
      </c>
      <c r="S31" s="248">
        <f t="shared" si="5"/>
        <v>0.0001978698675331557</v>
      </c>
      <c r="T31" s="247">
        <v>70.05499999999999</v>
      </c>
      <c r="U31" s="245">
        <v>0</v>
      </c>
      <c r="V31" s="246">
        <v>0.09</v>
      </c>
      <c r="W31" s="245">
        <v>0.08</v>
      </c>
      <c r="X31" s="229">
        <f t="shared" si="6"/>
        <v>70.225</v>
      </c>
      <c r="Y31" s="244">
        <f t="shared" si="7"/>
        <v>0.1872410110359557</v>
      </c>
    </row>
    <row r="32" spans="1:25" s="283" customFormat="1" ht="19.5" customHeight="1">
      <c r="A32" s="292" t="s">
        <v>58</v>
      </c>
      <c r="B32" s="289">
        <f>SUM(B33:B37)</f>
        <v>2361.9580000000005</v>
      </c>
      <c r="C32" s="288">
        <f>SUM(C33:C37)</f>
        <v>1723.5700000000002</v>
      </c>
      <c r="D32" s="287">
        <f>SUM(D33:D37)</f>
        <v>4.628000000000001</v>
      </c>
      <c r="E32" s="288">
        <f>SUM(E33:E37)</f>
        <v>2.008</v>
      </c>
      <c r="F32" s="287">
        <f t="shared" si="0"/>
        <v>4092.1640000000007</v>
      </c>
      <c r="G32" s="290">
        <f t="shared" si="1"/>
        <v>0.08504640309074343</v>
      </c>
      <c r="H32" s="289">
        <f>SUM(H33:H37)</f>
        <v>2888.7019999999998</v>
      </c>
      <c r="I32" s="288">
        <f>SUM(I33:I37)</f>
        <v>2160.6099999999997</v>
      </c>
      <c r="J32" s="287">
        <f>SUM(J33:J37)</f>
        <v>2.87</v>
      </c>
      <c r="K32" s="288">
        <f>SUM(K33:K37)</f>
        <v>0.43</v>
      </c>
      <c r="L32" s="287">
        <f t="shared" si="2"/>
        <v>5052.612</v>
      </c>
      <c r="M32" s="291">
        <f t="shared" si="8"/>
        <v>-0.1900894032631042</v>
      </c>
      <c r="N32" s="289">
        <f>SUM(N33:N37)</f>
        <v>21799.914000000008</v>
      </c>
      <c r="O32" s="288">
        <f>SUM(O33:O37)</f>
        <v>15342.220999999996</v>
      </c>
      <c r="P32" s="287">
        <f>SUM(P33:P37)</f>
        <v>13.647000000000002</v>
      </c>
      <c r="Q32" s="288">
        <f>SUM(Q33:Q37)</f>
        <v>556.826</v>
      </c>
      <c r="R32" s="287">
        <f t="shared" si="4"/>
        <v>37712.608</v>
      </c>
      <c r="S32" s="290">
        <f t="shared" si="5"/>
        <v>0.08950258772866637</v>
      </c>
      <c r="T32" s="289">
        <f>SUM(T33:T37)</f>
        <v>24044.137</v>
      </c>
      <c r="U32" s="288">
        <f>SUM(U33:U37)</f>
        <v>19314.739999999998</v>
      </c>
      <c r="V32" s="287">
        <f>SUM(V33:V37)</f>
        <v>620.9179999999998</v>
      </c>
      <c r="W32" s="288">
        <f>SUM(W33:W37)</f>
        <v>471.46500000000003</v>
      </c>
      <c r="X32" s="287">
        <f t="shared" si="6"/>
        <v>44451.25999999999</v>
      </c>
      <c r="Y32" s="284">
        <f t="shared" si="7"/>
        <v>-0.15159642268858042</v>
      </c>
    </row>
    <row r="33" spans="1:25" s="220" customFormat="1" ht="19.5" customHeight="1">
      <c r="A33" s="235" t="s">
        <v>343</v>
      </c>
      <c r="B33" s="233">
        <v>1391.232</v>
      </c>
      <c r="C33" s="230">
        <v>1211.901</v>
      </c>
      <c r="D33" s="229">
        <v>0</v>
      </c>
      <c r="E33" s="230">
        <v>0</v>
      </c>
      <c r="F33" s="229">
        <f t="shared" si="0"/>
        <v>2603.133</v>
      </c>
      <c r="G33" s="232">
        <f t="shared" si="1"/>
        <v>0.05410025072719866</v>
      </c>
      <c r="H33" s="233">
        <v>1475.299</v>
      </c>
      <c r="I33" s="230">
        <v>1423.97</v>
      </c>
      <c r="J33" s="229">
        <v>0.19</v>
      </c>
      <c r="K33" s="230">
        <v>0.25</v>
      </c>
      <c r="L33" s="229">
        <f t="shared" si="2"/>
        <v>2899.7090000000003</v>
      </c>
      <c r="M33" s="234">
        <f t="shared" si="8"/>
        <v>-0.10227784926004657</v>
      </c>
      <c r="N33" s="233">
        <v>11260.013000000004</v>
      </c>
      <c r="O33" s="230">
        <v>10009.986999999996</v>
      </c>
      <c r="P33" s="229">
        <v>0.659</v>
      </c>
      <c r="Q33" s="230">
        <v>495.38</v>
      </c>
      <c r="R33" s="229">
        <f t="shared" si="4"/>
        <v>21766.039</v>
      </c>
      <c r="S33" s="232">
        <f t="shared" si="5"/>
        <v>0.05165691047150792</v>
      </c>
      <c r="T33" s="231">
        <v>13200.857999999998</v>
      </c>
      <c r="U33" s="230">
        <v>11677.871000000001</v>
      </c>
      <c r="V33" s="229">
        <v>612.6689999999998</v>
      </c>
      <c r="W33" s="230">
        <v>386.735</v>
      </c>
      <c r="X33" s="229">
        <f t="shared" si="6"/>
        <v>25878.132999999998</v>
      </c>
      <c r="Y33" s="228">
        <f t="shared" si="7"/>
        <v>-0.1589022670221224</v>
      </c>
    </row>
    <row r="34" spans="1:25" s="220" customFormat="1" ht="19.5" customHeight="1">
      <c r="A34" s="235" t="s">
        <v>344</v>
      </c>
      <c r="B34" s="233">
        <v>803.38</v>
      </c>
      <c r="C34" s="230">
        <v>412.949</v>
      </c>
      <c r="D34" s="229">
        <v>0.001</v>
      </c>
      <c r="E34" s="230">
        <v>0</v>
      </c>
      <c r="F34" s="229">
        <f>SUM(B34:E34)</f>
        <v>1216.33</v>
      </c>
      <c r="G34" s="232">
        <f>F34/$F$9</f>
        <v>0.025278676873987438</v>
      </c>
      <c r="H34" s="233">
        <v>1035.788</v>
      </c>
      <c r="I34" s="230">
        <v>594.4459999999999</v>
      </c>
      <c r="J34" s="229">
        <v>0</v>
      </c>
      <c r="K34" s="230">
        <v>0</v>
      </c>
      <c r="L34" s="229">
        <f>SUM(H34:K34)</f>
        <v>1630.234</v>
      </c>
      <c r="M34" s="234">
        <f>IF(ISERROR(F34/L34-1),"         /0",(F34/L34-1))</f>
        <v>-0.25389238600102804</v>
      </c>
      <c r="N34" s="233">
        <v>8340.618000000002</v>
      </c>
      <c r="O34" s="230">
        <v>4805.012</v>
      </c>
      <c r="P34" s="229">
        <v>0.346</v>
      </c>
      <c r="Q34" s="230">
        <v>0.125</v>
      </c>
      <c r="R34" s="229">
        <f>SUM(N34:Q34)</f>
        <v>13146.101</v>
      </c>
      <c r="S34" s="232">
        <f>R34/$R$9</f>
        <v>0.03119938186302068</v>
      </c>
      <c r="T34" s="231">
        <v>9121.579</v>
      </c>
      <c r="U34" s="230">
        <v>5845.181</v>
      </c>
      <c r="V34" s="229">
        <v>0.625</v>
      </c>
      <c r="W34" s="230">
        <v>0</v>
      </c>
      <c r="X34" s="229">
        <f>SUM(T34:W34)</f>
        <v>14967.384999999998</v>
      </c>
      <c r="Y34" s="228">
        <f>IF(ISERROR(R34/X34-1),"         /0",IF(R34/X34&gt;5,"  *  ",(R34/X34-1)))</f>
        <v>-0.1216835138536223</v>
      </c>
    </row>
    <row r="35" spans="1:25" s="220" customFormat="1" ht="19.5" customHeight="1">
      <c r="A35" s="235" t="s">
        <v>345</v>
      </c>
      <c r="B35" s="233">
        <v>83.05</v>
      </c>
      <c r="C35" s="230">
        <v>48.520999999999994</v>
      </c>
      <c r="D35" s="229">
        <v>4.182</v>
      </c>
      <c r="E35" s="230">
        <v>1.763</v>
      </c>
      <c r="F35" s="229">
        <f>SUM(B35:E35)</f>
        <v>137.516</v>
      </c>
      <c r="G35" s="232">
        <f>F35/$F$9</f>
        <v>0.002857960034697209</v>
      </c>
      <c r="H35" s="233">
        <v>302.65000000000003</v>
      </c>
      <c r="I35" s="230">
        <v>136.17000000000002</v>
      </c>
      <c r="J35" s="229">
        <v>0</v>
      </c>
      <c r="K35" s="230">
        <v>0</v>
      </c>
      <c r="L35" s="229">
        <f>SUM(H35:K35)</f>
        <v>438.82000000000005</v>
      </c>
      <c r="M35" s="234">
        <f>IF(ISERROR(F35/L35-1),"         /0",(F35/L35-1))</f>
        <v>-0.6866232168087143</v>
      </c>
      <c r="N35" s="233">
        <v>1546.786</v>
      </c>
      <c r="O35" s="230">
        <v>348.003</v>
      </c>
      <c r="P35" s="229">
        <v>6.272</v>
      </c>
      <c r="Q35" s="230">
        <v>47.321999999999996</v>
      </c>
      <c r="R35" s="229">
        <f>SUM(N35:Q35)</f>
        <v>1948.3829999999998</v>
      </c>
      <c r="S35" s="232">
        <f>R35/$R$9</f>
        <v>0.004624058892626629</v>
      </c>
      <c r="T35" s="231">
        <v>1168.266</v>
      </c>
      <c r="U35" s="230">
        <v>1748.992</v>
      </c>
      <c r="V35" s="229">
        <v>0.08</v>
      </c>
      <c r="W35" s="230">
        <v>5.098</v>
      </c>
      <c r="X35" s="229">
        <f>SUM(T35:W35)</f>
        <v>2922.4359999999997</v>
      </c>
      <c r="Y35" s="228">
        <f>IF(ISERROR(R35/X35-1),"         /0",IF(R35/X35&gt;5,"  *  ",(R35/X35-1)))</f>
        <v>-0.33330173868649304</v>
      </c>
    </row>
    <row r="36" spans="1:25" s="220" customFormat="1" ht="19.5" customHeight="1">
      <c r="A36" s="235" t="s">
        <v>346</v>
      </c>
      <c r="B36" s="233">
        <v>46.71900000000001</v>
      </c>
      <c r="C36" s="230">
        <v>39.92</v>
      </c>
      <c r="D36" s="229">
        <v>0</v>
      </c>
      <c r="E36" s="230">
        <v>0</v>
      </c>
      <c r="F36" s="229">
        <f>SUM(B36:E36)</f>
        <v>86.63900000000001</v>
      </c>
      <c r="G36" s="232">
        <f>F36/$F$9</f>
        <v>0.001800596290221731</v>
      </c>
      <c r="H36" s="233">
        <v>42.937</v>
      </c>
      <c r="I36" s="230">
        <v>6.024</v>
      </c>
      <c r="J36" s="229"/>
      <c r="K36" s="230"/>
      <c r="L36" s="229">
        <f>SUM(H36:K36)</f>
        <v>48.961</v>
      </c>
      <c r="M36" s="234">
        <f>IF(ISERROR(F36/L36-1),"         /0",(F36/L36-1))</f>
        <v>0.769551275504994</v>
      </c>
      <c r="N36" s="233">
        <v>421.58099999999996</v>
      </c>
      <c r="O36" s="230">
        <v>160.935</v>
      </c>
      <c r="P36" s="229">
        <v>0</v>
      </c>
      <c r="Q36" s="230">
        <v>0</v>
      </c>
      <c r="R36" s="229">
        <f>SUM(N36:Q36)</f>
        <v>582.516</v>
      </c>
      <c r="S36" s="232">
        <f>R36/$R$9</f>
        <v>0.0013824737178969912</v>
      </c>
      <c r="T36" s="231">
        <v>158.07600000000002</v>
      </c>
      <c r="U36" s="230">
        <v>27.847</v>
      </c>
      <c r="V36" s="229">
        <v>0</v>
      </c>
      <c r="W36" s="230">
        <v>0</v>
      </c>
      <c r="X36" s="229">
        <f t="shared" si="6"/>
        <v>185.92300000000003</v>
      </c>
      <c r="Y36" s="228">
        <f>IF(ISERROR(R36/X36-1),"         /0",IF(R36/X36&gt;5,"  *  ",(R36/X36-1)))</f>
        <v>2.1331034890788114</v>
      </c>
    </row>
    <row r="37" spans="1:25" s="220" customFormat="1" ht="19.5" customHeight="1" thickBot="1">
      <c r="A37" s="235" t="s">
        <v>56</v>
      </c>
      <c r="B37" s="233">
        <v>37.577</v>
      </c>
      <c r="C37" s="230">
        <v>10.279</v>
      </c>
      <c r="D37" s="229">
        <v>0.44499999999999995</v>
      </c>
      <c r="E37" s="230">
        <v>0.245</v>
      </c>
      <c r="F37" s="229">
        <f>SUM(B37:E37)</f>
        <v>48.54599999999999</v>
      </c>
      <c r="G37" s="232">
        <f>F37/$F$9</f>
        <v>0.0010089191646383746</v>
      </c>
      <c r="H37" s="233">
        <v>32.028000000000006</v>
      </c>
      <c r="I37" s="230">
        <v>0</v>
      </c>
      <c r="J37" s="229">
        <v>2.68</v>
      </c>
      <c r="K37" s="230">
        <v>0.18</v>
      </c>
      <c r="L37" s="229">
        <f>SUM(H37:K37)</f>
        <v>34.888000000000005</v>
      </c>
      <c r="M37" s="234">
        <f>IF(ISERROR(F37/L37-1),"         /0",(F37/L37-1))</f>
        <v>0.3914813116257734</v>
      </c>
      <c r="N37" s="233">
        <v>230.916</v>
      </c>
      <c r="O37" s="230">
        <v>18.284</v>
      </c>
      <c r="P37" s="229">
        <v>6.370000000000001</v>
      </c>
      <c r="Q37" s="230">
        <v>13.998999999999999</v>
      </c>
      <c r="R37" s="229">
        <f>SUM(N37:Q37)</f>
        <v>269.569</v>
      </c>
      <c r="S37" s="232">
        <f>R37/$R$9</f>
        <v>0.0006397627836141395</v>
      </c>
      <c r="T37" s="231">
        <v>395.358</v>
      </c>
      <c r="U37" s="230">
        <v>14.848999999999998</v>
      </c>
      <c r="V37" s="229">
        <v>7.543999999999999</v>
      </c>
      <c r="W37" s="230">
        <v>79.632</v>
      </c>
      <c r="X37" s="229">
        <f t="shared" si="6"/>
        <v>497.383</v>
      </c>
      <c r="Y37" s="228">
        <f>IF(ISERROR(R37/X37-1),"         /0",IF(R37/X37&gt;5,"  *  ",(R37/X37-1)))</f>
        <v>-0.458025304443457</v>
      </c>
    </row>
    <row r="38" spans="1:25" s="283" customFormat="1" ht="19.5" customHeight="1">
      <c r="A38" s="292" t="s">
        <v>57</v>
      </c>
      <c r="B38" s="289">
        <f>SUM(B39:B42)</f>
        <v>331.765</v>
      </c>
      <c r="C38" s="288">
        <f>SUM(C39:C42)</f>
        <v>212.81400000000002</v>
      </c>
      <c r="D38" s="287">
        <f>SUM(D39:D42)</f>
        <v>0</v>
      </c>
      <c r="E38" s="288">
        <f>SUM(E39:E42)</f>
        <v>0</v>
      </c>
      <c r="F38" s="287">
        <f t="shared" si="0"/>
        <v>544.579</v>
      </c>
      <c r="G38" s="290">
        <f t="shared" si="1"/>
        <v>0.011317846779541082</v>
      </c>
      <c r="H38" s="289">
        <f>SUM(H39:H42)</f>
        <v>439.281</v>
      </c>
      <c r="I38" s="288">
        <f>SUM(I39:I42)</f>
        <v>234.786</v>
      </c>
      <c r="J38" s="287">
        <f>SUM(J39:J42)</f>
        <v>0</v>
      </c>
      <c r="K38" s="288">
        <f>SUM(K39:K42)</f>
        <v>0</v>
      </c>
      <c r="L38" s="287">
        <f t="shared" si="2"/>
        <v>674.067</v>
      </c>
      <c r="M38" s="291">
        <f t="shared" si="8"/>
        <v>-0.1920995984078735</v>
      </c>
      <c r="N38" s="289">
        <f>SUM(N39:N42)</f>
        <v>4164.3150000000005</v>
      </c>
      <c r="O38" s="288">
        <f>SUM(O39:O42)</f>
        <v>1783.135</v>
      </c>
      <c r="P38" s="287">
        <f>SUM(P39:P42)</f>
        <v>272.371</v>
      </c>
      <c r="Q38" s="288">
        <f>SUM(Q39:Q42)</f>
        <v>18.938</v>
      </c>
      <c r="R38" s="287">
        <f t="shared" si="4"/>
        <v>6238.759000000001</v>
      </c>
      <c r="S38" s="290">
        <f t="shared" si="5"/>
        <v>0.014806323516939134</v>
      </c>
      <c r="T38" s="289">
        <f>SUM(T39:T42)</f>
        <v>5033.463</v>
      </c>
      <c r="U38" s="288">
        <f>SUM(U39:U42)</f>
        <v>1492.1119999999999</v>
      </c>
      <c r="V38" s="287">
        <f>SUM(V39:V42)</f>
        <v>290.635</v>
      </c>
      <c r="W38" s="288">
        <f>SUM(W39:W42)</f>
        <v>55.212999999999994</v>
      </c>
      <c r="X38" s="287">
        <f t="shared" si="6"/>
        <v>6871.423</v>
      </c>
      <c r="Y38" s="284">
        <f t="shared" si="7"/>
        <v>-0.09207175864446115</v>
      </c>
    </row>
    <row r="39" spans="1:25" ht="19.5" customHeight="1">
      <c r="A39" s="235" t="s">
        <v>350</v>
      </c>
      <c r="B39" s="233">
        <v>239.971</v>
      </c>
      <c r="C39" s="230">
        <v>22.221000000000004</v>
      </c>
      <c r="D39" s="229">
        <v>0</v>
      </c>
      <c r="E39" s="230">
        <v>0</v>
      </c>
      <c r="F39" s="229">
        <f t="shared" si="0"/>
        <v>262.192</v>
      </c>
      <c r="G39" s="232">
        <f t="shared" si="1"/>
        <v>0.005449069616752456</v>
      </c>
      <c r="H39" s="233">
        <v>394.394</v>
      </c>
      <c r="I39" s="230">
        <v>108.03</v>
      </c>
      <c r="J39" s="229">
        <v>0</v>
      </c>
      <c r="K39" s="230">
        <v>0</v>
      </c>
      <c r="L39" s="229">
        <f t="shared" si="2"/>
        <v>502.424</v>
      </c>
      <c r="M39" s="234">
        <f t="shared" si="8"/>
        <v>-0.47814594844195335</v>
      </c>
      <c r="N39" s="233">
        <v>3286.1590000000006</v>
      </c>
      <c r="O39" s="230">
        <v>772.395</v>
      </c>
      <c r="P39" s="229">
        <v>0.49</v>
      </c>
      <c r="Q39" s="230">
        <v>0.06</v>
      </c>
      <c r="R39" s="229">
        <f t="shared" si="4"/>
        <v>4059.1040000000003</v>
      </c>
      <c r="S39" s="232">
        <f t="shared" si="5"/>
        <v>0.009633391354418675</v>
      </c>
      <c r="T39" s="231">
        <v>4087.6449999999995</v>
      </c>
      <c r="U39" s="230">
        <v>1111.4279999999999</v>
      </c>
      <c r="V39" s="229">
        <v>2.077</v>
      </c>
      <c r="W39" s="230">
        <v>0.25</v>
      </c>
      <c r="X39" s="229">
        <f t="shared" si="6"/>
        <v>5201.4</v>
      </c>
      <c r="Y39" s="228">
        <f t="shared" si="7"/>
        <v>-0.21961318106663585</v>
      </c>
    </row>
    <row r="40" spans="1:25" ht="19.5" customHeight="1">
      <c r="A40" s="235" t="s">
        <v>358</v>
      </c>
      <c r="B40" s="233">
        <v>80.482</v>
      </c>
      <c r="C40" s="230">
        <v>111.687</v>
      </c>
      <c r="D40" s="229">
        <v>0</v>
      </c>
      <c r="E40" s="230">
        <v>0</v>
      </c>
      <c r="F40" s="229">
        <f>SUM(B40:E40)</f>
        <v>192.16899999999998</v>
      </c>
      <c r="G40" s="232">
        <f>F40/$F$9</f>
        <v>0.003993799426304779</v>
      </c>
      <c r="H40" s="233">
        <v>42.427</v>
      </c>
      <c r="I40" s="230">
        <v>88.42</v>
      </c>
      <c r="J40" s="229"/>
      <c r="K40" s="230"/>
      <c r="L40" s="229">
        <f>SUM(H40:K40)</f>
        <v>130.847</v>
      </c>
      <c r="M40" s="234">
        <f>IF(ISERROR(F40/L40-1),"         /0",(F40/L40-1))</f>
        <v>0.46865422974924886</v>
      </c>
      <c r="N40" s="233">
        <v>751.315</v>
      </c>
      <c r="O40" s="230">
        <v>804.1990000000001</v>
      </c>
      <c r="P40" s="229">
        <v>0</v>
      </c>
      <c r="Q40" s="230">
        <v>0</v>
      </c>
      <c r="R40" s="229">
        <f>SUM(N40:Q40)</f>
        <v>1555.5140000000001</v>
      </c>
      <c r="S40" s="232">
        <f>R40/$R$9</f>
        <v>0.0036916706542323655</v>
      </c>
      <c r="T40" s="231">
        <v>848.7410000000002</v>
      </c>
      <c r="U40" s="230">
        <v>292.508</v>
      </c>
      <c r="V40" s="229"/>
      <c r="W40" s="230"/>
      <c r="X40" s="229">
        <f>SUM(T40:W40)</f>
        <v>1141.2490000000003</v>
      </c>
      <c r="Y40" s="228">
        <f>IF(ISERROR(R40/X40-1),"         /0",IF(R40/X40&gt;5,"  *  ",(R40/X40-1)))</f>
        <v>0.3629926510340862</v>
      </c>
    </row>
    <row r="41" spans="1:25" ht="19.5" customHeight="1">
      <c r="A41" s="235" t="s">
        <v>351</v>
      </c>
      <c r="B41" s="233">
        <v>10.627</v>
      </c>
      <c r="C41" s="230">
        <v>78.90599999999999</v>
      </c>
      <c r="D41" s="229">
        <v>0</v>
      </c>
      <c r="E41" s="230">
        <v>0</v>
      </c>
      <c r="F41" s="229">
        <f>SUM(B41:E41)</f>
        <v>89.53299999999999</v>
      </c>
      <c r="G41" s="232">
        <f>F41/$F$9</f>
        <v>0.0018607415557938365</v>
      </c>
      <c r="H41" s="233">
        <v>1.4500000000000002</v>
      </c>
      <c r="I41" s="230">
        <v>38.336</v>
      </c>
      <c r="J41" s="229"/>
      <c r="K41" s="230"/>
      <c r="L41" s="229">
        <f>SUM(H41:K41)</f>
        <v>39.786</v>
      </c>
      <c r="M41" s="234">
        <f>IF(ISERROR(F41/L41-1),"         /0",(F41/L41-1))</f>
        <v>1.2503644498064643</v>
      </c>
      <c r="N41" s="233">
        <v>114.398</v>
      </c>
      <c r="O41" s="230">
        <v>206.541</v>
      </c>
      <c r="P41" s="229">
        <v>271.881</v>
      </c>
      <c r="Q41" s="230">
        <v>18.878</v>
      </c>
      <c r="R41" s="229">
        <f>SUM(N41:Q41)</f>
        <v>611.698</v>
      </c>
      <c r="S41" s="232">
        <f>R41/$R$9</f>
        <v>0.0014517307821418704</v>
      </c>
      <c r="T41" s="231">
        <v>75.57499999999999</v>
      </c>
      <c r="U41" s="230">
        <v>88.176</v>
      </c>
      <c r="V41" s="229">
        <v>288.468</v>
      </c>
      <c r="W41" s="230">
        <v>54.962999999999994</v>
      </c>
      <c r="X41" s="229">
        <f>SUM(T41:W41)</f>
        <v>507.182</v>
      </c>
      <c r="Y41" s="228">
        <f>IF(ISERROR(R41/X41-1),"         /0",IF(R41/X41&gt;5,"  *  ",(R41/X41-1)))</f>
        <v>0.206071982049836</v>
      </c>
    </row>
    <row r="42" spans="1:25" ht="19.5" customHeight="1" thickBot="1">
      <c r="A42" s="235" t="s">
        <v>56</v>
      </c>
      <c r="B42" s="233">
        <v>0.685</v>
      </c>
      <c r="C42" s="230">
        <v>0</v>
      </c>
      <c r="D42" s="229">
        <v>0</v>
      </c>
      <c r="E42" s="230">
        <v>0</v>
      </c>
      <c r="F42" s="229">
        <f>SUM(B42:E42)</f>
        <v>0.685</v>
      </c>
      <c r="G42" s="232">
        <f>F42/$F$9</f>
        <v>1.4236180690011262E-05</v>
      </c>
      <c r="H42" s="233">
        <v>1.01</v>
      </c>
      <c r="I42" s="230"/>
      <c r="J42" s="229"/>
      <c r="K42" s="230"/>
      <c r="L42" s="229">
        <f>SUM(H42:K42)</f>
        <v>1.01</v>
      </c>
      <c r="M42" s="234">
        <f>IF(ISERROR(F42/L42-1),"         /0",(F42/L42-1))</f>
        <v>-0.32178217821782173</v>
      </c>
      <c r="N42" s="233">
        <v>12.443000000000001</v>
      </c>
      <c r="O42" s="230">
        <v>0</v>
      </c>
      <c r="P42" s="229"/>
      <c r="Q42" s="230"/>
      <c r="R42" s="229">
        <f>SUM(N42:Q42)</f>
        <v>12.443000000000001</v>
      </c>
      <c r="S42" s="232">
        <f>R42/$R$9</f>
        <v>2.953072614622133E-05</v>
      </c>
      <c r="T42" s="231">
        <v>21.502000000000002</v>
      </c>
      <c r="U42" s="230">
        <v>0</v>
      </c>
      <c r="V42" s="229">
        <v>0.09</v>
      </c>
      <c r="W42" s="230"/>
      <c r="X42" s="229">
        <f>SUM(T42:W42)</f>
        <v>21.592000000000002</v>
      </c>
      <c r="Y42" s="228">
        <f>IF(ISERROR(R42/X42-1),"         /0",IF(R42/X42&gt;5,"  *  ",(R42/X42-1)))</f>
        <v>-0.42372174879585034</v>
      </c>
    </row>
    <row r="43" spans="1:25" s="220" customFormat="1" ht="19.5" customHeight="1" thickBot="1">
      <c r="A43" s="279" t="s">
        <v>56</v>
      </c>
      <c r="B43" s="276">
        <v>93.06</v>
      </c>
      <c r="C43" s="275">
        <v>0</v>
      </c>
      <c r="D43" s="274">
        <v>0</v>
      </c>
      <c r="E43" s="275">
        <v>0.091</v>
      </c>
      <c r="F43" s="274">
        <f t="shared" si="0"/>
        <v>93.151</v>
      </c>
      <c r="G43" s="277">
        <f t="shared" si="1"/>
        <v>0.0019359335291317355</v>
      </c>
      <c r="H43" s="276">
        <v>69.709</v>
      </c>
      <c r="I43" s="275">
        <v>3.8</v>
      </c>
      <c r="J43" s="274">
        <v>0</v>
      </c>
      <c r="K43" s="275">
        <v>0</v>
      </c>
      <c r="L43" s="274">
        <f t="shared" si="2"/>
        <v>73.509</v>
      </c>
      <c r="M43" s="278">
        <f t="shared" si="8"/>
        <v>0.26720537621243645</v>
      </c>
      <c r="N43" s="276">
        <v>680.7920000000001</v>
      </c>
      <c r="O43" s="275">
        <v>0.972</v>
      </c>
      <c r="P43" s="274">
        <v>1.997</v>
      </c>
      <c r="Q43" s="275">
        <v>4.068999999999999</v>
      </c>
      <c r="R43" s="274">
        <f t="shared" si="4"/>
        <v>687.83</v>
      </c>
      <c r="S43" s="277">
        <f t="shared" si="5"/>
        <v>0.0016324133541071619</v>
      </c>
      <c r="T43" s="276">
        <v>477.57399999999996</v>
      </c>
      <c r="U43" s="275">
        <v>20.908</v>
      </c>
      <c r="V43" s="274">
        <v>0.545</v>
      </c>
      <c r="W43" s="275">
        <v>0.16999999999999998</v>
      </c>
      <c r="X43" s="287">
        <f>SUM(T43:W43)</f>
        <v>499.197</v>
      </c>
      <c r="Y43" s="271">
        <f t="shared" si="7"/>
        <v>0.37787286381929386</v>
      </c>
    </row>
    <row r="44" ht="15" thickTop="1">
      <c r="A44" s="121" t="s">
        <v>43</v>
      </c>
    </row>
    <row r="45" ht="14.25">
      <c r="A45" s="121" t="s">
        <v>55</v>
      </c>
    </row>
    <row r="46" ht="14.25">
      <c r="A46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">
    <cfRule type="cellIs" priority="6" dxfId="91" operator="lessThan" stopIfTrue="1">
      <formula>0</formula>
    </cfRule>
  </conditionalFormatting>
  <conditionalFormatting sqref="Y10:Y43 M10:M43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8:V3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2.85156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0" t="s">
        <v>28</v>
      </c>
      <c r="Y1" s="571"/>
    </row>
    <row r="2" ht="5.25" customHeight="1" thickBot="1"/>
    <row r="3" spans="1:25" ht="24.75" customHeight="1" thickTop="1">
      <c r="A3" s="631" t="s">
        <v>73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3"/>
    </row>
    <row r="4" spans="1:25" ht="21" customHeight="1" thickBot="1">
      <c r="A4" s="642" t="s">
        <v>45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4"/>
    </row>
    <row r="5" spans="1:25" s="270" customFormat="1" ht="15.75" customHeight="1" thickBot="1" thickTop="1">
      <c r="A5" s="575" t="s">
        <v>68</v>
      </c>
      <c r="B5" s="648" t="s">
        <v>36</v>
      </c>
      <c r="C5" s="649"/>
      <c r="D5" s="649"/>
      <c r="E5" s="649"/>
      <c r="F5" s="649"/>
      <c r="G5" s="649"/>
      <c r="H5" s="649"/>
      <c r="I5" s="649"/>
      <c r="J5" s="650"/>
      <c r="K5" s="650"/>
      <c r="L5" s="650"/>
      <c r="M5" s="651"/>
      <c r="N5" s="648" t="s">
        <v>35</v>
      </c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52"/>
    </row>
    <row r="6" spans="1:25" s="168" customFormat="1" ht="26.25" customHeight="1" thickBot="1">
      <c r="A6" s="576"/>
      <c r="B6" s="637" t="s">
        <v>164</v>
      </c>
      <c r="C6" s="638"/>
      <c r="D6" s="638"/>
      <c r="E6" s="638"/>
      <c r="F6" s="638"/>
      <c r="G6" s="634" t="s">
        <v>34</v>
      </c>
      <c r="H6" s="637" t="s">
        <v>165</v>
      </c>
      <c r="I6" s="638"/>
      <c r="J6" s="638"/>
      <c r="K6" s="638"/>
      <c r="L6" s="638"/>
      <c r="M6" s="645" t="s">
        <v>33</v>
      </c>
      <c r="N6" s="637" t="s">
        <v>166</v>
      </c>
      <c r="O6" s="638"/>
      <c r="P6" s="638"/>
      <c r="Q6" s="638"/>
      <c r="R6" s="638"/>
      <c r="S6" s="634" t="s">
        <v>34</v>
      </c>
      <c r="T6" s="637" t="s">
        <v>167</v>
      </c>
      <c r="U6" s="638"/>
      <c r="V6" s="638"/>
      <c r="W6" s="638"/>
      <c r="X6" s="638"/>
      <c r="Y6" s="639" t="s">
        <v>33</v>
      </c>
    </row>
    <row r="7" spans="1:25" s="168" customFormat="1" ht="26.25" customHeight="1">
      <c r="A7" s="577"/>
      <c r="B7" s="569" t="s">
        <v>22</v>
      </c>
      <c r="C7" s="565"/>
      <c r="D7" s="564" t="s">
        <v>21</v>
      </c>
      <c r="E7" s="565"/>
      <c r="F7" s="657" t="s">
        <v>17</v>
      </c>
      <c r="G7" s="635"/>
      <c r="H7" s="569" t="s">
        <v>22</v>
      </c>
      <c r="I7" s="565"/>
      <c r="J7" s="564" t="s">
        <v>21</v>
      </c>
      <c r="K7" s="565"/>
      <c r="L7" s="657" t="s">
        <v>17</v>
      </c>
      <c r="M7" s="646"/>
      <c r="N7" s="569" t="s">
        <v>22</v>
      </c>
      <c r="O7" s="565"/>
      <c r="P7" s="564" t="s">
        <v>21</v>
      </c>
      <c r="Q7" s="565"/>
      <c r="R7" s="657" t="s">
        <v>17</v>
      </c>
      <c r="S7" s="635"/>
      <c r="T7" s="569" t="s">
        <v>22</v>
      </c>
      <c r="U7" s="565"/>
      <c r="V7" s="564" t="s">
        <v>21</v>
      </c>
      <c r="W7" s="565"/>
      <c r="X7" s="657" t="s">
        <v>17</v>
      </c>
      <c r="Y7" s="640"/>
    </row>
    <row r="8" spans="1:25" s="266" customFormat="1" ht="28.5" thickBot="1">
      <c r="A8" s="578"/>
      <c r="B8" s="269" t="s">
        <v>31</v>
      </c>
      <c r="C8" s="267" t="s">
        <v>30</v>
      </c>
      <c r="D8" s="268" t="s">
        <v>31</v>
      </c>
      <c r="E8" s="267" t="s">
        <v>30</v>
      </c>
      <c r="F8" s="630"/>
      <c r="G8" s="636"/>
      <c r="H8" s="269" t="s">
        <v>31</v>
      </c>
      <c r="I8" s="267" t="s">
        <v>30</v>
      </c>
      <c r="J8" s="268" t="s">
        <v>31</v>
      </c>
      <c r="K8" s="267" t="s">
        <v>30</v>
      </c>
      <c r="L8" s="630"/>
      <c r="M8" s="647"/>
      <c r="N8" s="269" t="s">
        <v>31</v>
      </c>
      <c r="O8" s="267" t="s">
        <v>30</v>
      </c>
      <c r="P8" s="268" t="s">
        <v>31</v>
      </c>
      <c r="Q8" s="267" t="s">
        <v>30</v>
      </c>
      <c r="R8" s="630"/>
      <c r="S8" s="636"/>
      <c r="T8" s="269" t="s">
        <v>31</v>
      </c>
      <c r="U8" s="267" t="s">
        <v>30</v>
      </c>
      <c r="V8" s="268" t="s">
        <v>31</v>
      </c>
      <c r="W8" s="267" t="s">
        <v>30</v>
      </c>
      <c r="X8" s="630"/>
      <c r="Y8" s="641"/>
    </row>
    <row r="9" spans="1:25" s="157" customFormat="1" ht="18" customHeight="1" thickBot="1" thickTop="1">
      <c r="A9" s="329" t="s">
        <v>24</v>
      </c>
      <c r="B9" s="328">
        <f>B10+B27+B46+B55+B65+B69</f>
        <v>24181.383</v>
      </c>
      <c r="C9" s="327">
        <f>C10+C27+C46+C55+C65+C69</f>
        <v>19117.014</v>
      </c>
      <c r="D9" s="325">
        <f>D10+D27+D46+D55+D65+D69</f>
        <v>3007.293</v>
      </c>
      <c r="E9" s="326">
        <f>E10+E27+E46+E55+E65+E69</f>
        <v>1811.148</v>
      </c>
      <c r="F9" s="325">
        <f aca="true" t="shared" si="0" ref="F9:F43">SUM(B9:E9)</f>
        <v>48116.837999999996</v>
      </c>
      <c r="G9" s="337">
        <f aca="true" t="shared" si="1" ref="G9:G43">F9/$F$9</f>
        <v>1</v>
      </c>
      <c r="H9" s="328">
        <f>H10+H27+H46+H55+H65+H69</f>
        <v>21503.691</v>
      </c>
      <c r="I9" s="327">
        <f>I10+I27+I46+I55+I65+I69</f>
        <v>16217.217999999999</v>
      </c>
      <c r="J9" s="325">
        <f>J10+J27+J46+J55+J65+J69</f>
        <v>4812.989</v>
      </c>
      <c r="K9" s="326">
        <f>K10+K27+K46+K55+K65+K69</f>
        <v>2591.312</v>
      </c>
      <c r="L9" s="325">
        <f aca="true" t="shared" si="2" ref="L9:L43">SUM(H9:K9)</f>
        <v>45125.21</v>
      </c>
      <c r="M9" s="403">
        <f aca="true" t="shared" si="3" ref="M9:M53">IF(ISERROR(F9/L9-1),"         /0",(F9/L9-1))</f>
        <v>0.06629615684890999</v>
      </c>
      <c r="N9" s="408">
        <f>N10+N27+N46+N55+N65+N69</f>
        <v>231343.66400000002</v>
      </c>
      <c r="O9" s="327">
        <f>O10+O27+O46+O55+O65+O69</f>
        <v>149959.46</v>
      </c>
      <c r="P9" s="325">
        <f>P10+P27+P46+P55+P65+P69</f>
        <v>23652.934999999998</v>
      </c>
      <c r="Q9" s="326">
        <f>Q10+Q27+Q46+Q55+Q65+Q69</f>
        <v>16401.679999999997</v>
      </c>
      <c r="R9" s="325">
        <f aca="true" t="shared" si="4" ref="R9:R43">SUM(N9:Q9)</f>
        <v>421357.739</v>
      </c>
      <c r="S9" s="423">
        <f aca="true" t="shared" si="5" ref="S9:S43">R9/$R$9</f>
        <v>1</v>
      </c>
      <c r="T9" s="328">
        <f>T10+T27+T46+T55+T65+T69</f>
        <v>215444.40699999998</v>
      </c>
      <c r="U9" s="327">
        <f>U10+U27+U46+U55+U65+U69</f>
        <v>139585.892</v>
      </c>
      <c r="V9" s="325">
        <f>V10+V27+V46+V55+V65+V69</f>
        <v>33318.598</v>
      </c>
      <c r="W9" s="326">
        <f>W10+W27+W46+W55+W65+W69</f>
        <v>20982.435</v>
      </c>
      <c r="X9" s="325">
        <f aca="true" t="shared" si="6" ref="X9:X43">SUM(T9:W9)</f>
        <v>409331.332</v>
      </c>
      <c r="Y9" s="324">
        <f>IF(ISERROR(R9/X9-1),"         /0",(R9/X9-1))</f>
        <v>0.029380616776240265</v>
      </c>
    </row>
    <row r="10" spans="1:25" s="236" customFormat="1" ht="19.5" customHeight="1">
      <c r="A10" s="243" t="s">
        <v>61</v>
      </c>
      <c r="B10" s="240">
        <f>SUM(B11:B26)</f>
        <v>14609.417000000001</v>
      </c>
      <c r="C10" s="239">
        <f>SUM(C11:C26)</f>
        <v>9214.141000000001</v>
      </c>
      <c r="D10" s="238">
        <f>SUM(D11:D26)</f>
        <v>2956.991</v>
      </c>
      <c r="E10" s="310">
        <f>SUM(E11:E26)</f>
        <v>1422.967</v>
      </c>
      <c r="F10" s="238">
        <f t="shared" si="0"/>
        <v>28203.516000000007</v>
      </c>
      <c r="G10" s="241">
        <f t="shared" si="1"/>
        <v>0.5861464961600347</v>
      </c>
      <c r="H10" s="240">
        <f>SUM(H11:H26)</f>
        <v>12146.173999999999</v>
      </c>
      <c r="I10" s="239">
        <f>SUM(I11:I26)</f>
        <v>7845.654999999998</v>
      </c>
      <c r="J10" s="238">
        <f>SUM(J11:J26)</f>
        <v>4352.188</v>
      </c>
      <c r="K10" s="310">
        <f>SUM(K11:K26)</f>
        <v>1559.3319999999999</v>
      </c>
      <c r="L10" s="238">
        <f t="shared" si="2"/>
        <v>25903.349</v>
      </c>
      <c r="M10" s="404">
        <f t="shared" si="3"/>
        <v>0.08879805464536683</v>
      </c>
      <c r="N10" s="409">
        <f>SUM(N11:N26)</f>
        <v>148072.71800000002</v>
      </c>
      <c r="O10" s="239">
        <f>SUM(O11:O26)</f>
        <v>74680.326</v>
      </c>
      <c r="P10" s="238">
        <f>SUM(P11:P26)</f>
        <v>22875.887</v>
      </c>
      <c r="Q10" s="310">
        <f>SUM(Q11:Q26)</f>
        <v>12165.33</v>
      </c>
      <c r="R10" s="238">
        <f t="shared" si="4"/>
        <v>257794.261</v>
      </c>
      <c r="S10" s="424">
        <f t="shared" si="5"/>
        <v>0.6118180281008201</v>
      </c>
      <c r="T10" s="240">
        <f>SUM(T11:T26)</f>
        <v>136028.077</v>
      </c>
      <c r="U10" s="239">
        <f>SUM(U11:U26)</f>
        <v>66577.547</v>
      </c>
      <c r="V10" s="238">
        <f>SUM(V11:V26)</f>
        <v>29741.153</v>
      </c>
      <c r="W10" s="310">
        <f>SUM(W11:W26)</f>
        <v>16726.917</v>
      </c>
      <c r="X10" s="238">
        <f t="shared" si="6"/>
        <v>249073.69400000002</v>
      </c>
      <c r="Y10" s="237">
        <f aca="true" t="shared" si="7" ref="Y10:Y43">IF(ISERROR(R10/X10-1),"         /0",IF(R10/X10&gt;5,"  *  ",(R10/X10-1)))</f>
        <v>0.03501199528521859</v>
      </c>
    </row>
    <row r="11" spans="1:25" ht="19.5" customHeight="1">
      <c r="A11" s="235" t="s">
        <v>184</v>
      </c>
      <c r="B11" s="233">
        <v>4227.2970000000005</v>
      </c>
      <c r="C11" s="230">
        <v>3330.407</v>
      </c>
      <c r="D11" s="229">
        <v>0</v>
      </c>
      <c r="E11" s="281">
        <v>0</v>
      </c>
      <c r="F11" s="229">
        <f t="shared" si="0"/>
        <v>7557.704000000001</v>
      </c>
      <c r="G11" s="232">
        <f t="shared" si="1"/>
        <v>0.157069839044702</v>
      </c>
      <c r="H11" s="233">
        <v>3151.5</v>
      </c>
      <c r="I11" s="230">
        <v>3649.837</v>
      </c>
      <c r="J11" s="229"/>
      <c r="K11" s="281"/>
      <c r="L11" s="229">
        <f t="shared" si="2"/>
        <v>6801.3369999999995</v>
      </c>
      <c r="M11" s="405">
        <f t="shared" si="3"/>
        <v>0.1112085756080019</v>
      </c>
      <c r="N11" s="410">
        <v>35618.696</v>
      </c>
      <c r="O11" s="230">
        <v>27136.894</v>
      </c>
      <c r="P11" s="229"/>
      <c r="Q11" s="281"/>
      <c r="R11" s="229">
        <f t="shared" si="4"/>
        <v>62755.590000000004</v>
      </c>
      <c r="S11" s="425">
        <f t="shared" si="5"/>
        <v>0.14893660230125738</v>
      </c>
      <c r="T11" s="233">
        <v>27325.910000000007</v>
      </c>
      <c r="U11" s="230">
        <v>26370.055</v>
      </c>
      <c r="V11" s="229"/>
      <c r="W11" s="281"/>
      <c r="X11" s="229">
        <f t="shared" si="6"/>
        <v>53695.96500000001</v>
      </c>
      <c r="Y11" s="228">
        <f t="shared" si="7"/>
        <v>0.1687207781813771</v>
      </c>
    </row>
    <row r="12" spans="1:25" ht="19.5" customHeight="1">
      <c r="A12" s="235" t="s">
        <v>212</v>
      </c>
      <c r="B12" s="233">
        <v>3138.7690000000002</v>
      </c>
      <c r="C12" s="230">
        <v>1699.0069999999998</v>
      </c>
      <c r="D12" s="229">
        <v>0</v>
      </c>
      <c r="E12" s="281">
        <v>0</v>
      </c>
      <c r="F12" s="229">
        <f t="shared" si="0"/>
        <v>4837.776</v>
      </c>
      <c r="G12" s="232">
        <f t="shared" si="1"/>
        <v>0.10054226755299257</v>
      </c>
      <c r="H12" s="233">
        <v>2749.997</v>
      </c>
      <c r="I12" s="230">
        <v>1276.698</v>
      </c>
      <c r="J12" s="229"/>
      <c r="K12" s="281"/>
      <c r="L12" s="229">
        <f t="shared" si="2"/>
        <v>4026.6949999999997</v>
      </c>
      <c r="M12" s="405">
        <f t="shared" si="3"/>
        <v>0.20142598334366024</v>
      </c>
      <c r="N12" s="410">
        <v>42765.192</v>
      </c>
      <c r="O12" s="230">
        <v>19800.509000000002</v>
      </c>
      <c r="P12" s="229">
        <v>1190.55</v>
      </c>
      <c r="Q12" s="281"/>
      <c r="R12" s="229">
        <f t="shared" si="4"/>
        <v>63756.251000000004</v>
      </c>
      <c r="S12" s="425">
        <f t="shared" si="5"/>
        <v>0.15131145128913842</v>
      </c>
      <c r="T12" s="233">
        <v>44937.569999999985</v>
      </c>
      <c r="U12" s="230">
        <v>16513.53</v>
      </c>
      <c r="V12" s="229">
        <v>1691.914</v>
      </c>
      <c r="W12" s="281">
        <v>854.3439999999999</v>
      </c>
      <c r="X12" s="229">
        <f t="shared" si="6"/>
        <v>63997.35799999998</v>
      </c>
      <c r="Y12" s="228">
        <f t="shared" si="7"/>
        <v>-0.003767452400143978</v>
      </c>
    </row>
    <row r="13" spans="1:25" ht="19.5" customHeight="1">
      <c r="A13" s="235" t="s">
        <v>211</v>
      </c>
      <c r="B13" s="233">
        <v>2099.599</v>
      </c>
      <c r="C13" s="230">
        <v>1072.63</v>
      </c>
      <c r="D13" s="229">
        <v>0</v>
      </c>
      <c r="E13" s="281">
        <v>0</v>
      </c>
      <c r="F13" s="229">
        <f t="shared" si="0"/>
        <v>3172.2290000000003</v>
      </c>
      <c r="G13" s="232">
        <f t="shared" si="1"/>
        <v>0.06592762807896896</v>
      </c>
      <c r="H13" s="233">
        <v>1950.674</v>
      </c>
      <c r="I13" s="230">
        <v>626.337</v>
      </c>
      <c r="J13" s="229"/>
      <c r="K13" s="281"/>
      <c r="L13" s="229">
        <f t="shared" si="2"/>
        <v>2577.011</v>
      </c>
      <c r="M13" s="405">
        <f t="shared" si="3"/>
        <v>0.23097223876809236</v>
      </c>
      <c r="N13" s="410">
        <v>17509.028</v>
      </c>
      <c r="O13" s="230">
        <v>5263.794</v>
      </c>
      <c r="P13" s="229"/>
      <c r="Q13" s="281"/>
      <c r="R13" s="229">
        <f t="shared" si="4"/>
        <v>22772.822</v>
      </c>
      <c r="S13" s="425">
        <f t="shared" si="5"/>
        <v>0.05404628868107725</v>
      </c>
      <c r="T13" s="233">
        <v>22032.382999999998</v>
      </c>
      <c r="U13" s="230">
        <v>5657.639999999999</v>
      </c>
      <c r="V13" s="229"/>
      <c r="W13" s="281"/>
      <c r="X13" s="229">
        <f t="shared" si="6"/>
        <v>27690.022999999997</v>
      </c>
      <c r="Y13" s="228">
        <f t="shared" si="7"/>
        <v>-0.17758024252995375</v>
      </c>
    </row>
    <row r="14" spans="1:25" ht="19.5" customHeight="1">
      <c r="A14" s="235" t="s">
        <v>213</v>
      </c>
      <c r="B14" s="233">
        <v>1840.2169999999999</v>
      </c>
      <c r="C14" s="230">
        <v>1103.651</v>
      </c>
      <c r="D14" s="229">
        <v>0</v>
      </c>
      <c r="E14" s="281">
        <v>0</v>
      </c>
      <c r="F14" s="229">
        <f t="shared" si="0"/>
        <v>2943.868</v>
      </c>
      <c r="G14" s="232">
        <f t="shared" si="1"/>
        <v>0.061181659526338784</v>
      </c>
      <c r="H14" s="233">
        <v>1387.3970000000002</v>
      </c>
      <c r="I14" s="230">
        <v>636.838</v>
      </c>
      <c r="J14" s="229"/>
      <c r="K14" s="281"/>
      <c r="L14" s="229">
        <f t="shared" si="2"/>
        <v>2024.2350000000001</v>
      </c>
      <c r="M14" s="405">
        <f t="shared" si="3"/>
        <v>0.45431138183066677</v>
      </c>
      <c r="N14" s="410">
        <v>15924.88</v>
      </c>
      <c r="O14" s="230">
        <v>7228.463</v>
      </c>
      <c r="P14" s="229"/>
      <c r="Q14" s="281"/>
      <c r="R14" s="229">
        <f t="shared" si="4"/>
        <v>23153.343</v>
      </c>
      <c r="S14" s="425">
        <f t="shared" si="5"/>
        <v>0.054949371654949</v>
      </c>
      <c r="T14" s="233">
        <v>12083.530000000002</v>
      </c>
      <c r="U14" s="230">
        <v>5240.473</v>
      </c>
      <c r="V14" s="229"/>
      <c r="W14" s="281"/>
      <c r="X14" s="229">
        <f t="shared" si="6"/>
        <v>17324.003000000004</v>
      </c>
      <c r="Y14" s="228">
        <f t="shared" si="7"/>
        <v>0.3364892051796571</v>
      </c>
    </row>
    <row r="15" spans="1:25" ht="19.5" customHeight="1">
      <c r="A15" s="235" t="s">
        <v>214</v>
      </c>
      <c r="B15" s="233">
        <v>1996.652</v>
      </c>
      <c r="C15" s="230">
        <v>791.9720000000001</v>
      </c>
      <c r="D15" s="229">
        <v>0</v>
      </c>
      <c r="E15" s="281">
        <v>0</v>
      </c>
      <c r="F15" s="229">
        <f t="shared" si="0"/>
        <v>2788.6240000000003</v>
      </c>
      <c r="G15" s="232">
        <f t="shared" si="1"/>
        <v>0.057955262978834986</v>
      </c>
      <c r="H15" s="233">
        <v>1763.5659999999998</v>
      </c>
      <c r="I15" s="230">
        <v>616.642</v>
      </c>
      <c r="J15" s="229"/>
      <c r="K15" s="281"/>
      <c r="L15" s="229">
        <f t="shared" si="2"/>
        <v>2380.2079999999996</v>
      </c>
      <c r="M15" s="405">
        <f t="shared" si="3"/>
        <v>0.17158836538655464</v>
      </c>
      <c r="N15" s="410">
        <v>17933.254</v>
      </c>
      <c r="O15" s="230">
        <v>4793.669</v>
      </c>
      <c r="P15" s="229"/>
      <c r="Q15" s="281">
        <v>50.477</v>
      </c>
      <c r="R15" s="229">
        <f t="shared" si="4"/>
        <v>22777.4</v>
      </c>
      <c r="S15" s="425">
        <f t="shared" si="5"/>
        <v>0.05405715355806008</v>
      </c>
      <c r="T15" s="233">
        <v>14177.893000000002</v>
      </c>
      <c r="U15" s="230">
        <v>4118.927000000001</v>
      </c>
      <c r="V15" s="229">
        <v>48.228</v>
      </c>
      <c r="W15" s="281"/>
      <c r="X15" s="229">
        <f t="shared" si="6"/>
        <v>18345.048000000003</v>
      </c>
      <c r="Y15" s="228">
        <f t="shared" si="7"/>
        <v>0.24161026997585378</v>
      </c>
    </row>
    <row r="16" spans="1:25" ht="19.5" customHeight="1">
      <c r="A16" s="235" t="s">
        <v>215</v>
      </c>
      <c r="B16" s="233">
        <v>0</v>
      </c>
      <c r="C16" s="230">
        <v>0</v>
      </c>
      <c r="D16" s="229">
        <v>1792.308</v>
      </c>
      <c r="E16" s="281">
        <v>414.054</v>
      </c>
      <c r="F16" s="229">
        <f aca="true" t="shared" si="8" ref="F16:F23">SUM(B16:E16)</f>
        <v>2206.362</v>
      </c>
      <c r="G16" s="232">
        <f aca="true" t="shared" si="9" ref="G16:G23">F16/$F$9</f>
        <v>0.04585425999937902</v>
      </c>
      <c r="H16" s="233"/>
      <c r="I16" s="230"/>
      <c r="J16" s="229">
        <v>1736.478</v>
      </c>
      <c r="K16" s="281">
        <v>640.079</v>
      </c>
      <c r="L16" s="229">
        <f aca="true" t="shared" si="10" ref="L16:L23">SUM(H16:K16)</f>
        <v>2376.557</v>
      </c>
      <c r="M16" s="405">
        <f aca="true" t="shared" si="11" ref="M16:M23">IF(ISERROR(F16/L16-1),"         /0",(F16/L16-1))</f>
        <v>-0.07161410393270584</v>
      </c>
      <c r="N16" s="410"/>
      <c r="O16" s="230"/>
      <c r="P16" s="229">
        <v>10999.524000000001</v>
      </c>
      <c r="Q16" s="281">
        <v>4169.862</v>
      </c>
      <c r="R16" s="229">
        <f aca="true" t="shared" si="12" ref="R16:R23">SUM(N16:Q16)</f>
        <v>15169.386000000002</v>
      </c>
      <c r="S16" s="425">
        <f aca="true" t="shared" si="13" ref="S16:S23">R16/$R$9</f>
        <v>0.03600120419290555</v>
      </c>
      <c r="T16" s="233"/>
      <c r="U16" s="230"/>
      <c r="V16" s="229">
        <v>3514.671</v>
      </c>
      <c r="W16" s="281">
        <v>1882.6000000000001</v>
      </c>
      <c r="X16" s="229">
        <f aca="true" t="shared" si="14" ref="X16:X23">SUM(T16:W16)</f>
        <v>5397.271</v>
      </c>
      <c r="Y16" s="228">
        <f aca="true" t="shared" si="15" ref="Y16:Y23">IF(ISERROR(R16/X16-1),"         /0",IF(R16/X16&gt;5,"  *  ",(R16/X16-1)))</f>
        <v>1.8105659323017136</v>
      </c>
    </row>
    <row r="17" spans="1:25" ht="19.5" customHeight="1">
      <c r="A17" s="235" t="s">
        <v>217</v>
      </c>
      <c r="B17" s="233">
        <v>0</v>
      </c>
      <c r="C17" s="230">
        <v>0</v>
      </c>
      <c r="D17" s="229">
        <v>975</v>
      </c>
      <c r="E17" s="281">
        <v>982.413</v>
      </c>
      <c r="F17" s="229">
        <f t="shared" si="8"/>
        <v>1957.413</v>
      </c>
      <c r="G17" s="232">
        <f t="shared" si="9"/>
        <v>0.040680416281718264</v>
      </c>
      <c r="H17" s="233"/>
      <c r="I17" s="230"/>
      <c r="J17" s="229">
        <v>1064.701</v>
      </c>
      <c r="K17" s="281">
        <v>101.4</v>
      </c>
      <c r="L17" s="229">
        <f t="shared" si="10"/>
        <v>1166.101</v>
      </c>
      <c r="M17" s="405">
        <f t="shared" si="11"/>
        <v>0.6785964509077687</v>
      </c>
      <c r="N17" s="410"/>
      <c r="O17" s="230"/>
      <c r="P17" s="229">
        <v>8663.817</v>
      </c>
      <c r="Q17" s="281">
        <v>7654.008</v>
      </c>
      <c r="R17" s="229">
        <f t="shared" si="12"/>
        <v>16317.824999999999</v>
      </c>
      <c r="S17" s="425">
        <f t="shared" si="13"/>
        <v>0.03872677178951731</v>
      </c>
      <c r="T17" s="233"/>
      <c r="U17" s="230"/>
      <c r="V17" s="229">
        <v>11298.941000000003</v>
      </c>
      <c r="W17" s="281">
        <v>9487.429</v>
      </c>
      <c r="X17" s="229">
        <f t="shared" si="14"/>
        <v>20786.370000000003</v>
      </c>
      <c r="Y17" s="228">
        <f t="shared" si="15"/>
        <v>-0.2149747647136081</v>
      </c>
    </row>
    <row r="18" spans="1:25" ht="19.5" customHeight="1">
      <c r="A18" s="235" t="s">
        <v>168</v>
      </c>
      <c r="B18" s="233">
        <v>561.8389999999999</v>
      </c>
      <c r="C18" s="230">
        <v>314.18600000000004</v>
      </c>
      <c r="D18" s="229">
        <v>0</v>
      </c>
      <c r="E18" s="281">
        <v>0</v>
      </c>
      <c r="F18" s="229">
        <f>SUM(B18:E18)</f>
        <v>876.025</v>
      </c>
      <c r="G18" s="232">
        <f>F18/$F$9</f>
        <v>0.018206204655426446</v>
      </c>
      <c r="H18" s="233">
        <v>379.40599999999995</v>
      </c>
      <c r="I18" s="230">
        <v>258.951</v>
      </c>
      <c r="J18" s="229">
        <v>0</v>
      </c>
      <c r="K18" s="281"/>
      <c r="L18" s="229">
        <f>SUM(H18:K18)</f>
        <v>638.357</v>
      </c>
      <c r="M18" s="405">
        <f>IF(ISERROR(F18/L18-1),"         /0",(F18/L18-1))</f>
        <v>0.37231204482758073</v>
      </c>
      <c r="N18" s="410">
        <v>4192.351000000001</v>
      </c>
      <c r="O18" s="230">
        <v>2673.0790000000006</v>
      </c>
      <c r="P18" s="229">
        <v>0</v>
      </c>
      <c r="Q18" s="281">
        <v>0</v>
      </c>
      <c r="R18" s="229">
        <f>SUM(N18:Q18)</f>
        <v>6865.430000000001</v>
      </c>
      <c r="S18" s="425">
        <f>R18/$R$9</f>
        <v>0.016293589424258802</v>
      </c>
      <c r="T18" s="233">
        <v>3908.424000000001</v>
      </c>
      <c r="U18" s="230">
        <v>2770.0559999999996</v>
      </c>
      <c r="V18" s="229">
        <v>2.655</v>
      </c>
      <c r="W18" s="281">
        <v>0</v>
      </c>
      <c r="X18" s="229">
        <f>SUM(T18:W18)</f>
        <v>6681.135</v>
      </c>
      <c r="Y18" s="228">
        <f>IF(ISERROR(R18/X18-1),"         /0",IF(R18/X18&gt;5,"  *  ",(R18/X18-1)))</f>
        <v>0.027584384988478927</v>
      </c>
    </row>
    <row r="19" spans="1:25" ht="19.5" customHeight="1">
      <c r="A19" s="235" t="s">
        <v>216</v>
      </c>
      <c r="B19" s="233">
        <v>84.161</v>
      </c>
      <c r="C19" s="230">
        <v>457.126</v>
      </c>
      <c r="D19" s="229">
        <v>0</v>
      </c>
      <c r="E19" s="281">
        <v>0</v>
      </c>
      <c r="F19" s="229">
        <f t="shared" si="8"/>
        <v>541.287</v>
      </c>
      <c r="G19" s="232">
        <f t="shared" si="9"/>
        <v>0.0112494299812469</v>
      </c>
      <c r="H19" s="233">
        <v>84.938</v>
      </c>
      <c r="I19" s="230">
        <v>434.494</v>
      </c>
      <c r="J19" s="229"/>
      <c r="K19" s="281"/>
      <c r="L19" s="229">
        <f t="shared" si="10"/>
        <v>519.432</v>
      </c>
      <c r="M19" s="405">
        <f t="shared" si="11"/>
        <v>0.04207480478676717</v>
      </c>
      <c r="N19" s="410">
        <v>731.0930000000001</v>
      </c>
      <c r="O19" s="230">
        <v>3843.1949999999997</v>
      </c>
      <c r="P19" s="229"/>
      <c r="Q19" s="281"/>
      <c r="R19" s="229">
        <f t="shared" si="12"/>
        <v>4574.288</v>
      </c>
      <c r="S19" s="425">
        <f t="shared" si="13"/>
        <v>0.01085606736654717</v>
      </c>
      <c r="T19" s="233">
        <v>959.1119999999999</v>
      </c>
      <c r="U19" s="230">
        <v>2354.4379999999996</v>
      </c>
      <c r="V19" s="229"/>
      <c r="W19" s="281"/>
      <c r="X19" s="229">
        <f t="shared" si="14"/>
        <v>3313.5499999999993</v>
      </c>
      <c r="Y19" s="228">
        <f t="shared" si="15"/>
        <v>0.3804795461061401</v>
      </c>
    </row>
    <row r="20" spans="1:25" ht="19.5" customHeight="1">
      <c r="A20" s="235" t="s">
        <v>220</v>
      </c>
      <c r="B20" s="233">
        <v>388.732</v>
      </c>
      <c r="C20" s="230">
        <v>120.629</v>
      </c>
      <c r="D20" s="229">
        <v>0</v>
      </c>
      <c r="E20" s="281">
        <v>0</v>
      </c>
      <c r="F20" s="229">
        <f t="shared" si="8"/>
        <v>509.36100000000005</v>
      </c>
      <c r="G20" s="232">
        <f t="shared" si="9"/>
        <v>0.01058592004736471</v>
      </c>
      <c r="H20" s="233">
        <v>400.405</v>
      </c>
      <c r="I20" s="230">
        <v>172.512</v>
      </c>
      <c r="J20" s="229"/>
      <c r="K20" s="281"/>
      <c r="L20" s="229">
        <f t="shared" si="10"/>
        <v>572.9169999999999</v>
      </c>
      <c r="M20" s="405">
        <f t="shared" si="11"/>
        <v>-0.1109340445474648</v>
      </c>
      <c r="N20" s="410">
        <v>3237.165</v>
      </c>
      <c r="O20" s="230">
        <v>1104.4350000000002</v>
      </c>
      <c r="P20" s="229"/>
      <c r="Q20" s="281"/>
      <c r="R20" s="229">
        <f t="shared" si="12"/>
        <v>4341.6</v>
      </c>
      <c r="S20" s="425">
        <f t="shared" si="13"/>
        <v>0.010303833531819859</v>
      </c>
      <c r="T20" s="233">
        <v>2808.884</v>
      </c>
      <c r="U20" s="230">
        <v>1437.5149999999999</v>
      </c>
      <c r="V20" s="229"/>
      <c r="W20" s="281"/>
      <c r="X20" s="229">
        <f t="shared" si="14"/>
        <v>4246.398999999999</v>
      </c>
      <c r="Y20" s="228">
        <f t="shared" si="15"/>
        <v>0.022419230976646443</v>
      </c>
    </row>
    <row r="21" spans="1:25" ht="19.5" customHeight="1">
      <c r="A21" s="235" t="s">
        <v>202</v>
      </c>
      <c r="B21" s="233">
        <v>113.128</v>
      </c>
      <c r="C21" s="230">
        <v>153.155</v>
      </c>
      <c r="D21" s="229">
        <v>0</v>
      </c>
      <c r="E21" s="281">
        <v>0</v>
      </c>
      <c r="F21" s="229">
        <f>SUM(B21:E21)</f>
        <v>266.283</v>
      </c>
      <c r="G21" s="232">
        <f t="shared" si="9"/>
        <v>0.0055340918287274</v>
      </c>
      <c r="H21" s="233">
        <v>84.811</v>
      </c>
      <c r="I21" s="230">
        <v>65.294</v>
      </c>
      <c r="J21" s="229"/>
      <c r="K21" s="281"/>
      <c r="L21" s="229">
        <f>SUM(H21:K21)</f>
        <v>150.10500000000002</v>
      </c>
      <c r="M21" s="405">
        <f>IF(ISERROR(F21/L21-1),"         /0",(F21/L21-1))</f>
        <v>0.7739782152493253</v>
      </c>
      <c r="N21" s="410">
        <v>871.1350000000001</v>
      </c>
      <c r="O21" s="230">
        <v>999.6999999999999</v>
      </c>
      <c r="P21" s="229"/>
      <c r="Q21" s="281"/>
      <c r="R21" s="229">
        <f>SUM(N21:Q21)</f>
        <v>1870.835</v>
      </c>
      <c r="S21" s="425">
        <f t="shared" si="13"/>
        <v>0.004440015755827853</v>
      </c>
      <c r="T21" s="233">
        <v>707.8910000000001</v>
      </c>
      <c r="U21" s="230">
        <v>652.797</v>
      </c>
      <c r="V21" s="229"/>
      <c r="W21" s="281"/>
      <c r="X21" s="229">
        <f>SUM(T21:W21)</f>
        <v>1360.688</v>
      </c>
      <c r="Y21" s="228">
        <f>IF(ISERROR(R21/X21-1),"         /0",IF(R21/X21&gt;5,"  *  ",(R21/X21-1)))</f>
        <v>0.3749184236209917</v>
      </c>
    </row>
    <row r="22" spans="1:25" ht="19.5" customHeight="1">
      <c r="A22" s="235" t="s">
        <v>188</v>
      </c>
      <c r="B22" s="233">
        <v>85.595</v>
      </c>
      <c r="C22" s="230">
        <v>139.935</v>
      </c>
      <c r="D22" s="229">
        <v>0</v>
      </c>
      <c r="E22" s="281">
        <v>0</v>
      </c>
      <c r="F22" s="229">
        <f t="shared" si="8"/>
        <v>225.53</v>
      </c>
      <c r="G22" s="232">
        <f t="shared" si="9"/>
        <v>0.0046871326000266274</v>
      </c>
      <c r="H22" s="233">
        <v>76.102</v>
      </c>
      <c r="I22" s="230">
        <v>34.33899999999999</v>
      </c>
      <c r="J22" s="229"/>
      <c r="K22" s="281"/>
      <c r="L22" s="229">
        <f t="shared" si="10"/>
        <v>110.441</v>
      </c>
      <c r="M22" s="405">
        <f t="shared" si="11"/>
        <v>1.0420858195778742</v>
      </c>
      <c r="N22" s="410">
        <v>748.029</v>
      </c>
      <c r="O22" s="230">
        <v>1337.8929999999998</v>
      </c>
      <c r="P22" s="229"/>
      <c r="Q22" s="281"/>
      <c r="R22" s="229">
        <f t="shared" si="12"/>
        <v>2085.9219999999996</v>
      </c>
      <c r="S22" s="425">
        <f t="shared" si="13"/>
        <v>0.00495047748488132</v>
      </c>
      <c r="T22" s="233">
        <v>924.2259999999999</v>
      </c>
      <c r="U22" s="230">
        <v>810.5419999999999</v>
      </c>
      <c r="V22" s="229"/>
      <c r="W22" s="281"/>
      <c r="X22" s="229">
        <f t="shared" si="14"/>
        <v>1734.7679999999998</v>
      </c>
      <c r="Y22" s="228">
        <f t="shared" si="15"/>
        <v>0.20242130359794497</v>
      </c>
    </row>
    <row r="23" spans="1:25" ht="19.5" customHeight="1">
      <c r="A23" s="235" t="s">
        <v>223</v>
      </c>
      <c r="B23" s="233">
        <v>0</v>
      </c>
      <c r="C23" s="230">
        <v>0</v>
      </c>
      <c r="D23" s="229">
        <v>163.881</v>
      </c>
      <c r="E23" s="281">
        <v>0</v>
      </c>
      <c r="F23" s="229">
        <f t="shared" si="8"/>
        <v>163.881</v>
      </c>
      <c r="G23" s="232">
        <f t="shared" si="9"/>
        <v>0.0034058971206711464</v>
      </c>
      <c r="H23" s="233"/>
      <c r="I23" s="230"/>
      <c r="J23" s="229"/>
      <c r="K23" s="281"/>
      <c r="L23" s="229">
        <f t="shared" si="10"/>
        <v>0</v>
      </c>
      <c r="M23" s="405" t="str">
        <f t="shared" si="11"/>
        <v>         /0</v>
      </c>
      <c r="N23" s="410"/>
      <c r="O23" s="230"/>
      <c r="P23" s="229">
        <v>1633.729</v>
      </c>
      <c r="Q23" s="281"/>
      <c r="R23" s="229">
        <f t="shared" si="12"/>
        <v>1633.729</v>
      </c>
      <c r="S23" s="425">
        <f t="shared" si="13"/>
        <v>0.003877296768957648</v>
      </c>
      <c r="T23" s="233"/>
      <c r="U23" s="230"/>
      <c r="V23" s="229"/>
      <c r="W23" s="281"/>
      <c r="X23" s="229">
        <f t="shared" si="14"/>
        <v>0</v>
      </c>
      <c r="Y23" s="228" t="str">
        <f t="shared" si="15"/>
        <v>         /0</v>
      </c>
    </row>
    <row r="24" spans="1:25" ht="19.5" customHeight="1">
      <c r="A24" s="235" t="s">
        <v>196</v>
      </c>
      <c r="B24" s="233">
        <v>55.309</v>
      </c>
      <c r="C24" s="230">
        <v>2.95</v>
      </c>
      <c r="D24" s="229">
        <v>0</v>
      </c>
      <c r="E24" s="281">
        <v>0</v>
      </c>
      <c r="F24" s="229">
        <f t="shared" si="0"/>
        <v>58.259</v>
      </c>
      <c r="G24" s="232">
        <f t="shared" si="1"/>
        <v>0.0012107819719990745</v>
      </c>
      <c r="H24" s="233">
        <v>51.986</v>
      </c>
      <c r="I24" s="230">
        <v>7.8870000000000005</v>
      </c>
      <c r="J24" s="229"/>
      <c r="K24" s="281"/>
      <c r="L24" s="229">
        <f t="shared" si="2"/>
        <v>59.873</v>
      </c>
      <c r="M24" s="405">
        <f t="shared" si="3"/>
        <v>-0.026957059108446146</v>
      </c>
      <c r="N24" s="410">
        <v>499.349</v>
      </c>
      <c r="O24" s="230">
        <v>34.494</v>
      </c>
      <c r="P24" s="229"/>
      <c r="Q24" s="281"/>
      <c r="R24" s="229">
        <f t="shared" si="4"/>
        <v>533.843</v>
      </c>
      <c r="S24" s="425">
        <f t="shared" si="5"/>
        <v>0.0012669590483064556</v>
      </c>
      <c r="T24" s="233">
        <v>718.2179999999998</v>
      </c>
      <c r="U24" s="230">
        <v>127.876</v>
      </c>
      <c r="V24" s="229"/>
      <c r="W24" s="281"/>
      <c r="X24" s="229">
        <f t="shared" si="6"/>
        <v>846.0939999999998</v>
      </c>
      <c r="Y24" s="228">
        <f t="shared" si="7"/>
        <v>-0.36905001099168644</v>
      </c>
    </row>
    <row r="25" spans="1:25" ht="19.5" customHeight="1">
      <c r="A25" s="235" t="s">
        <v>183</v>
      </c>
      <c r="B25" s="233">
        <v>0</v>
      </c>
      <c r="C25" s="230">
        <v>0</v>
      </c>
      <c r="D25" s="229">
        <v>25.8</v>
      </c>
      <c r="E25" s="281">
        <v>26.5</v>
      </c>
      <c r="F25" s="229">
        <f t="shared" si="0"/>
        <v>52.3</v>
      </c>
      <c r="G25" s="232">
        <f t="shared" si="1"/>
        <v>0.0010869375913687429</v>
      </c>
      <c r="H25" s="233"/>
      <c r="I25" s="230"/>
      <c r="J25" s="229">
        <v>21.46</v>
      </c>
      <c r="K25" s="281">
        <v>28.760000000000005</v>
      </c>
      <c r="L25" s="229">
        <f t="shared" si="2"/>
        <v>50.220000000000006</v>
      </c>
      <c r="M25" s="405">
        <f t="shared" si="3"/>
        <v>0.04141776184786927</v>
      </c>
      <c r="N25" s="410"/>
      <c r="O25" s="230"/>
      <c r="P25" s="229">
        <v>290.68300000000005</v>
      </c>
      <c r="Q25" s="281">
        <v>290.68899999999996</v>
      </c>
      <c r="R25" s="229">
        <f t="shared" si="4"/>
        <v>581.3720000000001</v>
      </c>
      <c r="S25" s="425">
        <f t="shared" si="5"/>
        <v>0.0013797586852914076</v>
      </c>
      <c r="T25" s="233"/>
      <c r="U25" s="230"/>
      <c r="V25" s="229">
        <v>73.76</v>
      </c>
      <c r="W25" s="281">
        <v>83.86000000000001</v>
      </c>
      <c r="X25" s="229">
        <f t="shared" si="6"/>
        <v>157.62</v>
      </c>
      <c r="Y25" s="228">
        <f t="shared" si="7"/>
        <v>2.688440553229286</v>
      </c>
    </row>
    <row r="26" spans="1:25" ht="19.5" customHeight="1" thickBot="1">
      <c r="A26" s="235" t="s">
        <v>179</v>
      </c>
      <c r="B26" s="233">
        <v>18.119</v>
      </c>
      <c r="C26" s="230">
        <v>28.493</v>
      </c>
      <c r="D26" s="229">
        <v>0.002</v>
      </c>
      <c r="E26" s="281">
        <v>0</v>
      </c>
      <c r="F26" s="229">
        <f t="shared" si="0"/>
        <v>46.614</v>
      </c>
      <c r="G26" s="232">
        <f t="shared" si="1"/>
        <v>0.000968766900268883</v>
      </c>
      <c r="H26" s="233">
        <v>65.392</v>
      </c>
      <c r="I26" s="230">
        <v>65.826</v>
      </c>
      <c r="J26" s="229">
        <v>1529.549</v>
      </c>
      <c r="K26" s="281">
        <v>789.093</v>
      </c>
      <c r="L26" s="229">
        <f t="shared" si="2"/>
        <v>2449.86</v>
      </c>
      <c r="M26" s="405">
        <f t="shared" si="3"/>
        <v>-0.9809727902818937</v>
      </c>
      <c r="N26" s="410">
        <v>8042.546000000002</v>
      </c>
      <c r="O26" s="230">
        <v>464.201</v>
      </c>
      <c r="P26" s="229">
        <v>97.584</v>
      </c>
      <c r="Q26" s="281">
        <v>0.29400000000000004</v>
      </c>
      <c r="R26" s="229">
        <f t="shared" si="4"/>
        <v>8604.625000000004</v>
      </c>
      <c r="S26" s="425">
        <f t="shared" si="5"/>
        <v>0.020421186568024573</v>
      </c>
      <c r="T26" s="233">
        <v>5444.036</v>
      </c>
      <c r="U26" s="230">
        <v>523.698</v>
      </c>
      <c r="V26" s="229">
        <v>13110.984</v>
      </c>
      <c r="W26" s="281">
        <v>4418.684</v>
      </c>
      <c r="X26" s="229">
        <f t="shared" si="6"/>
        <v>23497.402000000002</v>
      </c>
      <c r="Y26" s="228">
        <f t="shared" si="7"/>
        <v>-0.6338052606837129</v>
      </c>
    </row>
    <row r="27" spans="1:25" s="236" customFormat="1" ht="19.5" customHeight="1">
      <c r="A27" s="243" t="s">
        <v>60</v>
      </c>
      <c r="B27" s="240">
        <f>SUM(B28:B45)</f>
        <v>4030.6779999999994</v>
      </c>
      <c r="C27" s="239">
        <f>SUM(C28:C45)</f>
        <v>6272.029999999999</v>
      </c>
      <c r="D27" s="238">
        <f>SUM(D28:D45)</f>
        <v>45.674</v>
      </c>
      <c r="E27" s="310">
        <f>SUM(E28:E45)</f>
        <v>375.464</v>
      </c>
      <c r="F27" s="238">
        <f t="shared" si="0"/>
        <v>10723.846</v>
      </c>
      <c r="G27" s="241">
        <f t="shared" si="1"/>
        <v>0.2228709625516124</v>
      </c>
      <c r="H27" s="240">
        <f>SUM(H28:H45)</f>
        <v>3375.494</v>
      </c>
      <c r="I27" s="239">
        <f>SUM(I28:I45)</f>
        <v>4563.56</v>
      </c>
      <c r="J27" s="238">
        <f>SUM(J28:J45)</f>
        <v>0.08</v>
      </c>
      <c r="K27" s="310">
        <f>SUM(K28:K45)</f>
        <v>1017.871</v>
      </c>
      <c r="L27" s="238">
        <f t="shared" si="2"/>
        <v>8957.005</v>
      </c>
      <c r="M27" s="404">
        <f t="shared" si="3"/>
        <v>0.19725801202522497</v>
      </c>
      <c r="N27" s="409">
        <f>SUM(N28:N45)</f>
        <v>31775.555000000004</v>
      </c>
      <c r="O27" s="239">
        <f>SUM(O28:O45)</f>
        <v>45371.878</v>
      </c>
      <c r="P27" s="238">
        <f>SUM(P28:P45)</f>
        <v>203.249</v>
      </c>
      <c r="Q27" s="310">
        <f>SUM(Q28:Q45)</f>
        <v>3455.548</v>
      </c>
      <c r="R27" s="238">
        <f t="shared" si="4"/>
        <v>80806.23</v>
      </c>
      <c r="S27" s="424">
        <f t="shared" si="5"/>
        <v>0.19177582970654775</v>
      </c>
      <c r="T27" s="240">
        <f>SUM(T28:T45)</f>
        <v>27100.776999999995</v>
      </c>
      <c r="U27" s="239">
        <f>SUM(U28:U45)</f>
        <v>40997.94600000001</v>
      </c>
      <c r="V27" s="238">
        <f>SUM(V28:V45)</f>
        <v>44.025000000000006</v>
      </c>
      <c r="W27" s="310">
        <f>SUM(W28:W45)</f>
        <v>3543.737</v>
      </c>
      <c r="X27" s="238">
        <f t="shared" si="6"/>
        <v>71686.48499999999</v>
      </c>
      <c r="Y27" s="237">
        <f t="shared" si="7"/>
        <v>0.1272170758546749</v>
      </c>
    </row>
    <row r="28" spans="1:25" ht="19.5" customHeight="1">
      <c r="A28" s="250" t="s">
        <v>168</v>
      </c>
      <c r="B28" s="247">
        <v>1440.842</v>
      </c>
      <c r="C28" s="245">
        <v>1108.7089999999998</v>
      </c>
      <c r="D28" s="246">
        <v>0</v>
      </c>
      <c r="E28" s="293">
        <v>0</v>
      </c>
      <c r="F28" s="246">
        <f t="shared" si="0"/>
        <v>2549.551</v>
      </c>
      <c r="G28" s="248">
        <f t="shared" si="1"/>
        <v>0.052986669656056785</v>
      </c>
      <c r="H28" s="247">
        <v>812.453</v>
      </c>
      <c r="I28" s="245">
        <v>798.7259999999999</v>
      </c>
      <c r="J28" s="246">
        <v>0</v>
      </c>
      <c r="K28" s="245"/>
      <c r="L28" s="246">
        <f t="shared" si="2"/>
        <v>1611.1789999999999</v>
      </c>
      <c r="M28" s="406">
        <f t="shared" si="3"/>
        <v>0.5824132514140268</v>
      </c>
      <c r="N28" s="411">
        <v>11539.668000000001</v>
      </c>
      <c r="O28" s="245">
        <v>8274.455000000002</v>
      </c>
      <c r="P28" s="246">
        <v>0</v>
      </c>
      <c r="Q28" s="245">
        <v>0</v>
      </c>
      <c r="R28" s="246">
        <f t="shared" si="4"/>
        <v>19814.123000000003</v>
      </c>
      <c r="S28" s="426">
        <f t="shared" si="5"/>
        <v>0.047024466779759334</v>
      </c>
      <c r="T28" s="247">
        <v>6423.700000000001</v>
      </c>
      <c r="U28" s="245">
        <v>6371.611000000002</v>
      </c>
      <c r="V28" s="246">
        <v>11.084</v>
      </c>
      <c r="W28" s="293">
        <v>9.764999999999999</v>
      </c>
      <c r="X28" s="246">
        <f t="shared" si="6"/>
        <v>12816.160000000002</v>
      </c>
      <c r="Y28" s="244">
        <f t="shared" si="7"/>
        <v>0.5460265009175915</v>
      </c>
    </row>
    <row r="29" spans="1:25" ht="19.5" customHeight="1">
      <c r="A29" s="250" t="s">
        <v>184</v>
      </c>
      <c r="B29" s="247">
        <v>1224.578</v>
      </c>
      <c r="C29" s="245">
        <v>1204.1799999999998</v>
      </c>
      <c r="D29" s="246">
        <v>0</v>
      </c>
      <c r="E29" s="293">
        <v>0</v>
      </c>
      <c r="F29" s="246">
        <f t="shared" si="0"/>
        <v>2428.758</v>
      </c>
      <c r="G29" s="248">
        <f t="shared" si="1"/>
        <v>0.050476259474905645</v>
      </c>
      <c r="H29" s="247">
        <v>1076.1209999999999</v>
      </c>
      <c r="I29" s="245">
        <v>915.825</v>
      </c>
      <c r="J29" s="246"/>
      <c r="K29" s="245"/>
      <c r="L29" s="246">
        <f t="shared" si="2"/>
        <v>1991.946</v>
      </c>
      <c r="M29" s="406">
        <f t="shared" si="3"/>
        <v>0.21928907711353607</v>
      </c>
      <c r="N29" s="411">
        <v>10125.474000000002</v>
      </c>
      <c r="O29" s="245">
        <v>10446.064999999997</v>
      </c>
      <c r="P29" s="246"/>
      <c r="Q29" s="245"/>
      <c r="R29" s="246">
        <f t="shared" si="4"/>
        <v>20571.538999999997</v>
      </c>
      <c r="S29" s="426">
        <f t="shared" si="5"/>
        <v>0.04882202721331765</v>
      </c>
      <c r="T29" s="247">
        <v>7653.295999999997</v>
      </c>
      <c r="U29" s="245">
        <v>8047.139000000001</v>
      </c>
      <c r="V29" s="246"/>
      <c r="W29" s="245"/>
      <c r="X29" s="246">
        <f t="shared" si="6"/>
        <v>15700.434999999998</v>
      </c>
      <c r="Y29" s="244">
        <f t="shared" si="7"/>
        <v>0.31025280509743847</v>
      </c>
    </row>
    <row r="30" spans="1:25" ht="19.5" customHeight="1">
      <c r="A30" s="250" t="s">
        <v>211</v>
      </c>
      <c r="B30" s="247">
        <v>24.305</v>
      </c>
      <c r="C30" s="245">
        <v>970.817</v>
      </c>
      <c r="D30" s="246">
        <v>0</v>
      </c>
      <c r="E30" s="293">
        <v>0</v>
      </c>
      <c r="F30" s="246">
        <f t="shared" si="0"/>
        <v>995.122</v>
      </c>
      <c r="G30" s="248">
        <f t="shared" si="1"/>
        <v>0.02068136730015385</v>
      </c>
      <c r="H30" s="247"/>
      <c r="I30" s="245">
        <v>1048.3539999999998</v>
      </c>
      <c r="J30" s="246"/>
      <c r="K30" s="245"/>
      <c r="L30" s="246">
        <f t="shared" si="2"/>
        <v>1048.3539999999998</v>
      </c>
      <c r="M30" s="406">
        <f t="shared" si="3"/>
        <v>-0.05077674144420674</v>
      </c>
      <c r="N30" s="411">
        <v>69.537</v>
      </c>
      <c r="O30" s="245">
        <v>9949.328999999998</v>
      </c>
      <c r="P30" s="246"/>
      <c r="Q30" s="245"/>
      <c r="R30" s="246">
        <f t="shared" si="4"/>
        <v>10018.865999999998</v>
      </c>
      <c r="S30" s="426">
        <f t="shared" si="5"/>
        <v>0.023777576801550092</v>
      </c>
      <c r="T30" s="247">
        <v>32.318</v>
      </c>
      <c r="U30" s="245">
        <v>11457.525000000003</v>
      </c>
      <c r="V30" s="246"/>
      <c r="W30" s="245"/>
      <c r="X30" s="246">
        <f t="shared" si="6"/>
        <v>11489.843000000003</v>
      </c>
      <c r="Y30" s="244">
        <f t="shared" si="7"/>
        <v>-0.1280241166045527</v>
      </c>
    </row>
    <row r="31" spans="1:25" ht="19.5" customHeight="1">
      <c r="A31" s="250" t="s">
        <v>219</v>
      </c>
      <c r="B31" s="247">
        <v>0</v>
      </c>
      <c r="C31" s="245">
        <v>963.1450000000001</v>
      </c>
      <c r="D31" s="246">
        <v>0</v>
      </c>
      <c r="E31" s="293">
        <v>0</v>
      </c>
      <c r="F31" s="246">
        <f>SUM(B31:E31)</f>
        <v>963.1450000000001</v>
      </c>
      <c r="G31" s="248">
        <f>F31/$F$9</f>
        <v>0.020016797446249485</v>
      </c>
      <c r="H31" s="247"/>
      <c r="I31" s="245">
        <v>28.705</v>
      </c>
      <c r="J31" s="246"/>
      <c r="K31" s="245"/>
      <c r="L31" s="246">
        <f>SUM(H31:K31)</f>
        <v>28.705</v>
      </c>
      <c r="M31" s="406">
        <f>IF(ISERROR(F31/L31-1),"         /0",(F31/L31-1))</f>
        <v>32.55321372583174</v>
      </c>
      <c r="N31" s="411"/>
      <c r="O31" s="245">
        <v>1086.174</v>
      </c>
      <c r="P31" s="246"/>
      <c r="Q31" s="245"/>
      <c r="R31" s="246">
        <f>SUM(N31:Q31)</f>
        <v>1086.174</v>
      </c>
      <c r="S31" s="426">
        <f>R31/$R$9</f>
        <v>0.0025777953018681827</v>
      </c>
      <c r="T31" s="247"/>
      <c r="U31" s="245">
        <v>361.921</v>
      </c>
      <c r="V31" s="246"/>
      <c r="W31" s="245"/>
      <c r="X31" s="246">
        <f>SUM(T31:W31)</f>
        <v>361.921</v>
      </c>
      <c r="Y31" s="244">
        <f>IF(ISERROR(R31/X31-1),"         /0",IF(R31/X31&gt;5,"  *  ",(R31/X31-1)))</f>
        <v>2.0011356069418462</v>
      </c>
    </row>
    <row r="32" spans="1:25" ht="19.5" customHeight="1">
      <c r="A32" s="250" t="s">
        <v>199</v>
      </c>
      <c r="B32" s="247">
        <v>230.85</v>
      </c>
      <c r="C32" s="245">
        <v>351.296</v>
      </c>
      <c r="D32" s="246">
        <v>0</v>
      </c>
      <c r="E32" s="293">
        <v>0</v>
      </c>
      <c r="F32" s="246">
        <f>SUM(B32:E32)</f>
        <v>582.146</v>
      </c>
      <c r="G32" s="248">
        <f>F32/$F$9</f>
        <v>0.012098592180974152</v>
      </c>
      <c r="H32" s="247">
        <v>127.362</v>
      </c>
      <c r="I32" s="245">
        <v>165.75</v>
      </c>
      <c r="J32" s="246"/>
      <c r="K32" s="245"/>
      <c r="L32" s="246">
        <f>SUM(H32:K32)</f>
        <v>293.11199999999997</v>
      </c>
      <c r="M32" s="406">
        <f>IF(ISERROR(F32/L32-1),"         /0",(F32/L32-1))</f>
        <v>0.9860872294549525</v>
      </c>
      <c r="N32" s="411">
        <v>1297.5109999999997</v>
      </c>
      <c r="O32" s="245">
        <v>2249.361</v>
      </c>
      <c r="P32" s="246"/>
      <c r="Q32" s="245"/>
      <c r="R32" s="246">
        <f>SUM(N32:Q32)</f>
        <v>3546.8719999999994</v>
      </c>
      <c r="S32" s="426">
        <f>R32/$R$9</f>
        <v>0.0084177212655871</v>
      </c>
      <c r="T32" s="247">
        <v>987.5359999999998</v>
      </c>
      <c r="U32" s="245">
        <v>1179.5500000000002</v>
      </c>
      <c r="V32" s="246"/>
      <c r="W32" s="245"/>
      <c r="X32" s="246">
        <f>SUM(T32:W32)</f>
        <v>2167.0860000000002</v>
      </c>
      <c r="Y32" s="244">
        <f>IF(ISERROR(R32/X32-1),"         /0",IF(R32/X32&gt;5,"  *  ",(R32/X32-1)))</f>
        <v>0.6367010815445253</v>
      </c>
    </row>
    <row r="33" spans="1:25" ht="19.5" customHeight="1">
      <c r="A33" s="250" t="s">
        <v>181</v>
      </c>
      <c r="B33" s="247">
        <v>257.085</v>
      </c>
      <c r="C33" s="245">
        <v>271.222</v>
      </c>
      <c r="D33" s="246">
        <v>0</v>
      </c>
      <c r="E33" s="293">
        <v>0</v>
      </c>
      <c r="F33" s="246">
        <f>SUM(B33:E33)</f>
        <v>528.307</v>
      </c>
      <c r="G33" s="248">
        <f>F33/$F$9</f>
        <v>0.010979669944230335</v>
      </c>
      <c r="H33" s="247">
        <v>508.89000000000004</v>
      </c>
      <c r="I33" s="245">
        <v>327.404</v>
      </c>
      <c r="J33" s="246"/>
      <c r="K33" s="245"/>
      <c r="L33" s="246">
        <f>SUM(H33:K33)</f>
        <v>836.2940000000001</v>
      </c>
      <c r="M33" s="406">
        <f>IF(ISERROR(F33/L33-1),"         /0",(F33/L33-1))</f>
        <v>-0.3682759890660462</v>
      </c>
      <c r="N33" s="411">
        <v>1853.2520000000002</v>
      </c>
      <c r="O33" s="245">
        <v>1984.097</v>
      </c>
      <c r="P33" s="246"/>
      <c r="Q33" s="245"/>
      <c r="R33" s="246">
        <f>SUM(N33:Q33)</f>
        <v>3837.349</v>
      </c>
      <c r="S33" s="426">
        <f>R33/$R$9</f>
        <v>0.009107104592660632</v>
      </c>
      <c r="T33" s="247">
        <v>4761.043</v>
      </c>
      <c r="U33" s="245">
        <v>3351.907</v>
      </c>
      <c r="V33" s="246"/>
      <c r="W33" s="245"/>
      <c r="X33" s="246">
        <f>SUM(T33:W33)</f>
        <v>8112.95</v>
      </c>
      <c r="Y33" s="244">
        <f>IF(ISERROR(R33/X33-1),"         /0",IF(R33/X33&gt;5,"  *  ",(R33/X33-1)))</f>
        <v>-0.527009410880136</v>
      </c>
    </row>
    <row r="34" spans="1:25" ht="19.5" customHeight="1">
      <c r="A34" s="250" t="s">
        <v>218</v>
      </c>
      <c r="B34" s="247">
        <v>374.031</v>
      </c>
      <c r="C34" s="245">
        <v>143.089</v>
      </c>
      <c r="D34" s="246">
        <v>0</v>
      </c>
      <c r="E34" s="293">
        <v>0</v>
      </c>
      <c r="F34" s="246">
        <f>SUM(B34:E34)</f>
        <v>517.12</v>
      </c>
      <c r="G34" s="248">
        <f>F34/$F$9</f>
        <v>0.010747173369954195</v>
      </c>
      <c r="H34" s="247">
        <v>327.233</v>
      </c>
      <c r="I34" s="245">
        <v>153.8</v>
      </c>
      <c r="J34" s="246"/>
      <c r="K34" s="245"/>
      <c r="L34" s="246">
        <f>SUM(H34:K34)</f>
        <v>481.033</v>
      </c>
      <c r="M34" s="406">
        <f>IF(ISERROR(F34/L34-1),"         /0",(F34/L34-1))</f>
        <v>0.07501980113630458</v>
      </c>
      <c r="N34" s="411">
        <v>3013.486</v>
      </c>
      <c r="O34" s="245">
        <v>1168.564</v>
      </c>
      <c r="P34" s="246"/>
      <c r="Q34" s="245"/>
      <c r="R34" s="246">
        <f>SUM(N34:Q34)</f>
        <v>4182.05</v>
      </c>
      <c r="S34" s="426">
        <f>R34/$R$9</f>
        <v>0.009925176667990428</v>
      </c>
      <c r="T34" s="247">
        <v>854.326</v>
      </c>
      <c r="U34" s="245">
        <v>251.389</v>
      </c>
      <c r="V34" s="246"/>
      <c r="W34" s="245"/>
      <c r="X34" s="246">
        <f>SUM(T34:W34)</f>
        <v>1105.7150000000001</v>
      </c>
      <c r="Y34" s="244">
        <f>IF(ISERROR(R34/X34-1),"         /0",IF(R34/X34&gt;5,"  *  ",(R34/X34-1)))</f>
        <v>2.7822133189836435</v>
      </c>
    </row>
    <row r="35" spans="1:25" ht="19.5" customHeight="1">
      <c r="A35" s="250" t="s">
        <v>213</v>
      </c>
      <c r="B35" s="247">
        <v>0</v>
      </c>
      <c r="C35" s="245">
        <v>430.718</v>
      </c>
      <c r="D35" s="246">
        <v>0</v>
      </c>
      <c r="E35" s="293">
        <v>0</v>
      </c>
      <c r="F35" s="246">
        <f>SUM(B35:E35)</f>
        <v>430.718</v>
      </c>
      <c r="G35" s="248">
        <f>F35/$F$9</f>
        <v>0.008951502590423753</v>
      </c>
      <c r="H35" s="247"/>
      <c r="I35" s="245">
        <v>179.636</v>
      </c>
      <c r="J35" s="246"/>
      <c r="K35" s="245"/>
      <c r="L35" s="246">
        <f>SUM(H35:K35)</f>
        <v>179.636</v>
      </c>
      <c r="M35" s="406">
        <f>IF(ISERROR(F35/L35-1),"         /0",(F35/L35-1))</f>
        <v>1.3977265136164245</v>
      </c>
      <c r="N35" s="411"/>
      <c r="O35" s="245">
        <v>2795.9249999999997</v>
      </c>
      <c r="P35" s="246"/>
      <c r="Q35" s="245"/>
      <c r="R35" s="246">
        <f>SUM(N35:Q35)</f>
        <v>2795.9249999999997</v>
      </c>
      <c r="S35" s="426">
        <f>R35/$R$9</f>
        <v>0.006635513581963662</v>
      </c>
      <c r="T35" s="247"/>
      <c r="U35" s="245">
        <v>2263.7380000000003</v>
      </c>
      <c r="V35" s="246"/>
      <c r="W35" s="245"/>
      <c r="X35" s="246">
        <f>SUM(T35:W35)</f>
        <v>2263.7380000000003</v>
      </c>
      <c r="Y35" s="244">
        <f>IF(ISERROR(R35/X35-1),"         /0",IF(R35/X35&gt;5,"  *  ",(R35/X35-1)))</f>
        <v>0.23509213522059502</v>
      </c>
    </row>
    <row r="36" spans="1:25" ht="19.5" customHeight="1">
      <c r="A36" s="250" t="s">
        <v>187</v>
      </c>
      <c r="B36" s="247">
        <v>83.745</v>
      </c>
      <c r="C36" s="245">
        <v>298.111</v>
      </c>
      <c r="D36" s="246">
        <v>0</v>
      </c>
      <c r="E36" s="293">
        <v>0</v>
      </c>
      <c r="F36" s="246">
        <f>SUM(B36:E36)</f>
        <v>381.856</v>
      </c>
      <c r="G36" s="248">
        <f>F36/$F$9</f>
        <v>0.007936016078196993</v>
      </c>
      <c r="H36" s="247">
        <v>108.095</v>
      </c>
      <c r="I36" s="245">
        <v>215.60100000000003</v>
      </c>
      <c r="J36" s="246"/>
      <c r="K36" s="245"/>
      <c r="L36" s="246">
        <f>SUM(H36:K36)</f>
        <v>323.696</v>
      </c>
      <c r="M36" s="406">
        <f>IF(ISERROR(F36/L36-1),"         /0",(F36/L36-1))</f>
        <v>0.17967475656171206</v>
      </c>
      <c r="N36" s="411">
        <v>792.393</v>
      </c>
      <c r="O36" s="245">
        <v>2323.315</v>
      </c>
      <c r="P36" s="246"/>
      <c r="Q36" s="245"/>
      <c r="R36" s="246">
        <f>SUM(N36:Q36)</f>
        <v>3115.708</v>
      </c>
      <c r="S36" s="426">
        <f>R36/$R$9</f>
        <v>0.007394448260033026</v>
      </c>
      <c r="T36" s="247">
        <v>775.1239999999999</v>
      </c>
      <c r="U36" s="245">
        <v>1818.9000000000003</v>
      </c>
      <c r="V36" s="246">
        <v>0</v>
      </c>
      <c r="W36" s="245">
        <v>0.03</v>
      </c>
      <c r="X36" s="246">
        <f>SUM(T36:W36)</f>
        <v>2594.0540000000005</v>
      </c>
      <c r="Y36" s="244">
        <f>IF(ISERROR(R36/X36-1),"         /0",IF(R36/X36&gt;5,"  *  ",(R36/X36-1)))</f>
        <v>0.20109604503221568</v>
      </c>
    </row>
    <row r="37" spans="1:25" ht="19.5" customHeight="1">
      <c r="A37" s="250" t="s">
        <v>216</v>
      </c>
      <c r="B37" s="247">
        <v>0</v>
      </c>
      <c r="C37" s="245">
        <v>278.499</v>
      </c>
      <c r="D37" s="246">
        <v>0</v>
      </c>
      <c r="E37" s="293">
        <v>0</v>
      </c>
      <c r="F37" s="246">
        <f>SUM(B37:E37)</f>
        <v>278.499</v>
      </c>
      <c r="G37" s="248">
        <f>F37/$F$9</f>
        <v>0.0057879738481568565</v>
      </c>
      <c r="H37" s="247">
        <v>0</v>
      </c>
      <c r="I37" s="245">
        <v>261.655</v>
      </c>
      <c r="J37" s="246"/>
      <c r="K37" s="245"/>
      <c r="L37" s="246">
        <f>SUM(H37:K37)</f>
        <v>261.655</v>
      </c>
      <c r="M37" s="406">
        <f>IF(ISERROR(F37/L37-1),"         /0",(F37/L37-1))</f>
        <v>0.06437484473830057</v>
      </c>
      <c r="N37" s="411">
        <v>0</v>
      </c>
      <c r="O37" s="245">
        <v>2603.498</v>
      </c>
      <c r="P37" s="246"/>
      <c r="Q37" s="245"/>
      <c r="R37" s="246">
        <f>SUM(N37:Q37)</f>
        <v>2603.498</v>
      </c>
      <c r="S37" s="426">
        <f>R37/$R$9</f>
        <v>0.006178830383366947</v>
      </c>
      <c r="T37" s="247">
        <v>1195.508</v>
      </c>
      <c r="U37" s="245">
        <v>2627.9890000000005</v>
      </c>
      <c r="V37" s="246"/>
      <c r="W37" s="245"/>
      <c r="X37" s="246">
        <f>SUM(T37:W37)</f>
        <v>3823.4970000000003</v>
      </c>
      <c r="Y37" s="244">
        <f>IF(ISERROR(R37/X37-1),"         /0",IF(R37/X37&gt;5,"  *  ",(R37/X37-1)))</f>
        <v>-0.3190793663497056</v>
      </c>
    </row>
    <row r="38" spans="1:25" ht="19.5" customHeight="1">
      <c r="A38" s="250" t="s">
        <v>214</v>
      </c>
      <c r="B38" s="247">
        <v>0</v>
      </c>
      <c r="C38" s="245">
        <v>0</v>
      </c>
      <c r="D38" s="246">
        <v>0</v>
      </c>
      <c r="E38" s="293">
        <v>196.015</v>
      </c>
      <c r="F38" s="246">
        <f t="shared" si="0"/>
        <v>196.015</v>
      </c>
      <c r="G38" s="248">
        <f t="shared" si="1"/>
        <v>0.004073729865624171</v>
      </c>
      <c r="H38" s="247"/>
      <c r="I38" s="245"/>
      <c r="J38" s="246"/>
      <c r="K38" s="245">
        <v>251.76400000000004</v>
      </c>
      <c r="L38" s="246">
        <f t="shared" si="2"/>
        <v>251.76400000000004</v>
      </c>
      <c r="M38" s="406">
        <f t="shared" si="3"/>
        <v>-0.22143356476700415</v>
      </c>
      <c r="N38" s="411"/>
      <c r="O38" s="245"/>
      <c r="P38" s="246">
        <v>1.242</v>
      </c>
      <c r="Q38" s="245">
        <v>2373.386</v>
      </c>
      <c r="R38" s="246">
        <f t="shared" si="4"/>
        <v>2374.628</v>
      </c>
      <c r="S38" s="426">
        <f t="shared" si="5"/>
        <v>0.005635657732632746</v>
      </c>
      <c r="T38" s="247"/>
      <c r="U38" s="245">
        <v>21.593</v>
      </c>
      <c r="V38" s="246"/>
      <c r="W38" s="245">
        <v>1065.9360000000004</v>
      </c>
      <c r="X38" s="246">
        <f t="shared" si="6"/>
        <v>1087.5290000000005</v>
      </c>
      <c r="Y38" s="244">
        <f t="shared" si="7"/>
        <v>1.1835077501381566</v>
      </c>
    </row>
    <row r="39" spans="1:25" ht="19.5" customHeight="1">
      <c r="A39" s="250" t="s">
        <v>180</v>
      </c>
      <c r="B39" s="247">
        <v>76.812</v>
      </c>
      <c r="C39" s="245">
        <v>89.915</v>
      </c>
      <c r="D39" s="246">
        <v>0</v>
      </c>
      <c r="E39" s="293">
        <v>0</v>
      </c>
      <c r="F39" s="246">
        <f t="shared" si="0"/>
        <v>166.727</v>
      </c>
      <c r="G39" s="248">
        <f t="shared" si="1"/>
        <v>0.0034650448144576754</v>
      </c>
      <c r="H39" s="247">
        <v>85.28800000000001</v>
      </c>
      <c r="I39" s="245">
        <v>60.116</v>
      </c>
      <c r="J39" s="246"/>
      <c r="K39" s="245"/>
      <c r="L39" s="246">
        <f t="shared" si="2"/>
        <v>145.404</v>
      </c>
      <c r="M39" s="406">
        <f t="shared" si="3"/>
        <v>0.14664658468817926</v>
      </c>
      <c r="N39" s="411">
        <v>549.465</v>
      </c>
      <c r="O39" s="245">
        <v>637.7339999999999</v>
      </c>
      <c r="P39" s="246"/>
      <c r="Q39" s="245"/>
      <c r="R39" s="246">
        <f t="shared" si="4"/>
        <v>1187.199</v>
      </c>
      <c r="S39" s="426">
        <f t="shared" si="5"/>
        <v>0.0028175559390876646</v>
      </c>
      <c r="T39" s="247">
        <v>1601.3020000000001</v>
      </c>
      <c r="U39" s="245">
        <v>694.0039999999999</v>
      </c>
      <c r="V39" s="246"/>
      <c r="W39" s="245"/>
      <c r="X39" s="246">
        <f t="shared" si="6"/>
        <v>2295.306</v>
      </c>
      <c r="Y39" s="244">
        <f t="shared" si="7"/>
        <v>-0.48277092466102556</v>
      </c>
    </row>
    <row r="40" spans="1:25" ht="19.5" customHeight="1">
      <c r="A40" s="250" t="s">
        <v>191</v>
      </c>
      <c r="B40" s="247">
        <v>99.871</v>
      </c>
      <c r="C40" s="245">
        <v>65.63199999999999</v>
      </c>
      <c r="D40" s="246">
        <v>0</v>
      </c>
      <c r="E40" s="293">
        <v>0</v>
      </c>
      <c r="F40" s="246">
        <f t="shared" si="0"/>
        <v>165.503</v>
      </c>
      <c r="G40" s="248">
        <f t="shared" si="1"/>
        <v>0.0034396067339254504</v>
      </c>
      <c r="H40" s="247">
        <v>86.594</v>
      </c>
      <c r="I40" s="245">
        <v>82.035</v>
      </c>
      <c r="J40" s="246"/>
      <c r="K40" s="245"/>
      <c r="L40" s="246">
        <f t="shared" si="2"/>
        <v>168.629</v>
      </c>
      <c r="M40" s="406">
        <f t="shared" si="3"/>
        <v>-0.018537736688232775</v>
      </c>
      <c r="N40" s="411">
        <v>776.7299999999999</v>
      </c>
      <c r="O40" s="245">
        <v>524.733</v>
      </c>
      <c r="P40" s="246">
        <v>0</v>
      </c>
      <c r="Q40" s="245">
        <v>0</v>
      </c>
      <c r="R40" s="246">
        <f t="shared" si="4"/>
        <v>1301.4629999999997</v>
      </c>
      <c r="S40" s="426">
        <f t="shared" si="5"/>
        <v>0.003088736433532077</v>
      </c>
      <c r="T40" s="247">
        <v>979.2279999999994</v>
      </c>
      <c r="U40" s="245">
        <v>822.288</v>
      </c>
      <c r="V40" s="246"/>
      <c r="W40" s="245"/>
      <c r="X40" s="246">
        <f t="shared" si="6"/>
        <v>1801.5159999999994</v>
      </c>
      <c r="Y40" s="244">
        <f t="shared" si="7"/>
        <v>-0.27757344369963954</v>
      </c>
    </row>
    <row r="41" spans="1:25" ht="19.5" customHeight="1">
      <c r="A41" s="250" t="s">
        <v>203</v>
      </c>
      <c r="B41" s="247">
        <v>103.823</v>
      </c>
      <c r="C41" s="245">
        <v>38.543</v>
      </c>
      <c r="D41" s="246">
        <v>0</v>
      </c>
      <c r="E41" s="293">
        <v>0</v>
      </c>
      <c r="F41" s="246">
        <f>SUM(B41:E41)</f>
        <v>142.36599999999999</v>
      </c>
      <c r="G41" s="248">
        <f>F41/$F$9</f>
        <v>0.0029587563505315954</v>
      </c>
      <c r="H41" s="247">
        <v>121.808</v>
      </c>
      <c r="I41" s="245">
        <v>103.137</v>
      </c>
      <c r="J41" s="246"/>
      <c r="K41" s="245"/>
      <c r="L41" s="246">
        <f>SUM(H41:K41)</f>
        <v>224.945</v>
      </c>
      <c r="M41" s="406">
        <f>IF(ISERROR(F41/L41-1),"         /0",(F41/L41-1))</f>
        <v>-0.367107515170375</v>
      </c>
      <c r="N41" s="411">
        <v>896.488</v>
      </c>
      <c r="O41" s="245">
        <v>451.237</v>
      </c>
      <c r="P41" s="246"/>
      <c r="Q41" s="245"/>
      <c r="R41" s="246">
        <f>SUM(N41:Q41)</f>
        <v>1347.7250000000001</v>
      </c>
      <c r="S41" s="426">
        <f>R41/$R$9</f>
        <v>0.0031985291244407406</v>
      </c>
      <c r="T41" s="247">
        <v>768.7420000000001</v>
      </c>
      <c r="U41" s="245">
        <v>607.2910000000002</v>
      </c>
      <c r="V41" s="246"/>
      <c r="W41" s="245"/>
      <c r="X41" s="246">
        <f>SUM(T41:W41)</f>
        <v>1376.0330000000004</v>
      </c>
      <c r="Y41" s="244">
        <f>IF(ISERROR(R41/X41-1),"         /0",IF(R41/X41&gt;5,"  *  ",(R41/X41-1)))</f>
        <v>-0.020572181045076854</v>
      </c>
    </row>
    <row r="42" spans="1:25" ht="19.5" customHeight="1">
      <c r="A42" s="250" t="s">
        <v>193</v>
      </c>
      <c r="B42" s="247">
        <v>76.431</v>
      </c>
      <c r="C42" s="245">
        <v>47.966</v>
      </c>
      <c r="D42" s="246">
        <v>0</v>
      </c>
      <c r="E42" s="293">
        <v>0</v>
      </c>
      <c r="F42" s="246">
        <f>SUM(B42:E42)</f>
        <v>124.39699999999999</v>
      </c>
      <c r="G42" s="248">
        <f>F42/$F$9</f>
        <v>0.0025853111960515776</v>
      </c>
      <c r="H42" s="247">
        <v>67.884</v>
      </c>
      <c r="I42" s="245">
        <v>36.386</v>
      </c>
      <c r="J42" s="246"/>
      <c r="K42" s="245"/>
      <c r="L42" s="246">
        <f>SUM(H42:K42)</f>
        <v>104.27000000000001</v>
      </c>
      <c r="M42" s="406">
        <f>IF(ISERROR(F42/L42-1),"         /0",(F42/L42-1))</f>
        <v>0.19302771650522654</v>
      </c>
      <c r="N42" s="411">
        <v>573.0500000000001</v>
      </c>
      <c r="O42" s="245">
        <v>350.527</v>
      </c>
      <c r="P42" s="246"/>
      <c r="Q42" s="245"/>
      <c r="R42" s="246">
        <f>SUM(N42:Q42)</f>
        <v>923.577</v>
      </c>
      <c r="S42" s="426">
        <f>R42/$R$9</f>
        <v>0.0021919070531181105</v>
      </c>
      <c r="T42" s="247">
        <v>514.591</v>
      </c>
      <c r="U42" s="245">
        <v>384.299</v>
      </c>
      <c r="V42" s="246"/>
      <c r="W42" s="245"/>
      <c r="X42" s="246">
        <f>SUM(T42:W42)</f>
        <v>898.89</v>
      </c>
      <c r="Y42" s="244">
        <f>IF(ISERROR(R42/X42-1),"         /0",IF(R42/X42&gt;5,"  *  ",(R42/X42-1)))</f>
        <v>0.027463872108934417</v>
      </c>
    </row>
    <row r="43" spans="1:25" ht="19.5" customHeight="1">
      <c r="A43" s="250" t="s">
        <v>212</v>
      </c>
      <c r="B43" s="247">
        <v>0</v>
      </c>
      <c r="C43" s="245">
        <v>0</v>
      </c>
      <c r="D43" s="246">
        <v>0</v>
      </c>
      <c r="E43" s="293">
        <v>107.648</v>
      </c>
      <c r="F43" s="246">
        <f t="shared" si="0"/>
        <v>107.648</v>
      </c>
      <c r="G43" s="248">
        <f t="shared" si="1"/>
        <v>0.002237220991121653</v>
      </c>
      <c r="H43" s="247"/>
      <c r="I43" s="245"/>
      <c r="J43" s="246"/>
      <c r="K43" s="245">
        <v>607.997</v>
      </c>
      <c r="L43" s="246">
        <f t="shared" si="2"/>
        <v>607.997</v>
      </c>
      <c r="M43" s="406">
        <f t="shared" si="3"/>
        <v>-0.8229464948017835</v>
      </c>
      <c r="N43" s="411"/>
      <c r="O43" s="245"/>
      <c r="P43" s="246">
        <v>57.882</v>
      </c>
      <c r="Q43" s="245">
        <v>464.70199999999994</v>
      </c>
      <c r="R43" s="246">
        <f t="shared" si="4"/>
        <v>522.584</v>
      </c>
      <c r="S43" s="426">
        <f t="shared" si="5"/>
        <v>0.0012402382859758034</v>
      </c>
      <c r="T43" s="247"/>
      <c r="U43" s="245"/>
      <c r="V43" s="246"/>
      <c r="W43" s="245">
        <v>1938.2959999999996</v>
      </c>
      <c r="X43" s="246">
        <f t="shared" si="6"/>
        <v>1938.2959999999996</v>
      </c>
      <c r="Y43" s="244">
        <f t="shared" si="7"/>
        <v>-0.7303899920342404</v>
      </c>
    </row>
    <row r="44" spans="1:25" ht="19.5" customHeight="1">
      <c r="A44" s="250" t="s">
        <v>183</v>
      </c>
      <c r="B44" s="247">
        <v>0</v>
      </c>
      <c r="C44" s="245">
        <v>0</v>
      </c>
      <c r="D44" s="246">
        <v>45.573</v>
      </c>
      <c r="E44" s="293">
        <v>4.5</v>
      </c>
      <c r="F44" s="246">
        <f>SUM(B44:E44)</f>
        <v>50.073</v>
      </c>
      <c r="G44" s="248">
        <f>F44/$F$9</f>
        <v>0.0010406544170670567</v>
      </c>
      <c r="H44" s="247"/>
      <c r="I44" s="245"/>
      <c r="J44" s="246"/>
      <c r="K44" s="245"/>
      <c r="L44" s="246">
        <f>SUM(H44:K44)</f>
        <v>0</v>
      </c>
      <c r="M44" s="406" t="str">
        <f>IF(ISERROR(F44/L44-1),"         /0",(F44/L44-1))</f>
        <v>         /0</v>
      </c>
      <c r="N44" s="411"/>
      <c r="O44" s="245"/>
      <c r="P44" s="246">
        <v>66.173</v>
      </c>
      <c r="Q44" s="245">
        <v>4.509</v>
      </c>
      <c r="R44" s="246">
        <f>SUM(N44:Q44)</f>
        <v>70.682</v>
      </c>
      <c r="S44" s="426">
        <f>R44/$R$9</f>
        <v>0.000167748194604775</v>
      </c>
      <c r="T44" s="247"/>
      <c r="U44" s="245"/>
      <c r="V44" s="246"/>
      <c r="W44" s="245"/>
      <c r="X44" s="246">
        <f>SUM(T44:W44)</f>
        <v>0</v>
      </c>
      <c r="Y44" s="244" t="str">
        <f>IF(ISERROR(R44/X44-1),"         /0",IF(R44/X44&gt;5,"  *  ",(R44/X44-1)))</f>
        <v>         /0</v>
      </c>
    </row>
    <row r="45" spans="1:25" ht="19.5" customHeight="1" thickBot="1">
      <c r="A45" s="250" t="s">
        <v>179</v>
      </c>
      <c r="B45" s="247">
        <v>38.30500000000001</v>
      </c>
      <c r="C45" s="245">
        <v>10.187999999999999</v>
      </c>
      <c r="D45" s="246">
        <v>0.101</v>
      </c>
      <c r="E45" s="293">
        <v>67.301</v>
      </c>
      <c r="F45" s="246">
        <f>SUM(B45:E45)</f>
        <v>115.89500000000001</v>
      </c>
      <c r="G45" s="248">
        <f>F45/$F$9</f>
        <v>0.0024086162935311756</v>
      </c>
      <c r="H45" s="247">
        <v>53.766000000000005</v>
      </c>
      <c r="I45" s="245">
        <v>186.42999999999998</v>
      </c>
      <c r="J45" s="246">
        <v>0.08</v>
      </c>
      <c r="K45" s="245">
        <v>158.11</v>
      </c>
      <c r="L45" s="246">
        <f>SUM(H45:K45)</f>
        <v>398.38599999999997</v>
      </c>
      <c r="M45" s="406">
        <f>IF(ISERROR(F45/L45-1),"         /0",(F45/L45-1))</f>
        <v>-0.7090886727947266</v>
      </c>
      <c r="N45" s="411">
        <v>288.50100000000003</v>
      </c>
      <c r="O45" s="245">
        <v>526.864</v>
      </c>
      <c r="P45" s="246">
        <v>77.952</v>
      </c>
      <c r="Q45" s="245">
        <v>612.9509999999999</v>
      </c>
      <c r="R45" s="246">
        <f>SUM(N45:Q45)</f>
        <v>1506.268</v>
      </c>
      <c r="S45" s="426">
        <f>R45/$R$9</f>
        <v>0.003574796095058788</v>
      </c>
      <c r="T45" s="247">
        <v>554.063</v>
      </c>
      <c r="U45" s="245">
        <v>736.802</v>
      </c>
      <c r="V45" s="246">
        <v>32.941</v>
      </c>
      <c r="W45" s="245">
        <v>529.71</v>
      </c>
      <c r="X45" s="246">
        <f>SUM(T45:W45)</f>
        <v>1853.516</v>
      </c>
      <c r="Y45" s="244">
        <f>IF(ISERROR(R45/X45-1),"         /0",IF(R45/X45&gt;5,"  *  ",(R45/X45-1)))</f>
        <v>-0.1873455637825625</v>
      </c>
    </row>
    <row r="46" spans="1:25" s="236" customFormat="1" ht="19.5" customHeight="1">
      <c r="A46" s="243" t="s">
        <v>59</v>
      </c>
      <c r="B46" s="240">
        <f>SUM(B47:B54)</f>
        <v>2754.505</v>
      </c>
      <c r="C46" s="239">
        <f>SUM(C47:C54)</f>
        <v>1694.4589999999998</v>
      </c>
      <c r="D46" s="238">
        <f>SUM(D47:D54)</f>
        <v>0</v>
      </c>
      <c r="E46" s="239">
        <f>SUM(E47:E54)</f>
        <v>10.618</v>
      </c>
      <c r="F46" s="238">
        <f aca="true" t="shared" si="16" ref="F46:F66">SUM(B46:E46)</f>
        <v>4459.582</v>
      </c>
      <c r="G46" s="241">
        <f aca="true" t="shared" si="17" ref="G46:G66">F46/$F$9</f>
        <v>0.09268235788893694</v>
      </c>
      <c r="H46" s="240">
        <f>SUM(H47:H54)</f>
        <v>2584.331</v>
      </c>
      <c r="I46" s="239">
        <f>SUM(I47:I54)</f>
        <v>1408.807</v>
      </c>
      <c r="J46" s="238">
        <f>SUM(J47:J54)</f>
        <v>457.851</v>
      </c>
      <c r="K46" s="239">
        <f>SUM(K47:K54)</f>
        <v>13.679</v>
      </c>
      <c r="L46" s="238">
        <f aca="true" t="shared" si="18" ref="L46:L69">SUM(H46:K46)</f>
        <v>4464.668</v>
      </c>
      <c r="M46" s="404">
        <f t="shared" si="3"/>
        <v>-0.001139166450898288</v>
      </c>
      <c r="N46" s="409">
        <f>SUM(N47:N54)</f>
        <v>24850.37</v>
      </c>
      <c r="O46" s="239">
        <f>SUM(O47:O54)</f>
        <v>12780.928</v>
      </c>
      <c r="P46" s="238">
        <f>SUM(P47:P54)</f>
        <v>285.784</v>
      </c>
      <c r="Q46" s="239">
        <f>SUM(Q47:Q54)</f>
        <v>200.969</v>
      </c>
      <c r="R46" s="238">
        <f aca="true" t="shared" si="19" ref="R46:R66">SUM(N46:Q46)</f>
        <v>38118.05099999999</v>
      </c>
      <c r="S46" s="424">
        <f aca="true" t="shared" si="20" ref="S46:S66">R46/$R$9</f>
        <v>0.09046481759291952</v>
      </c>
      <c r="T46" s="240">
        <f>SUM(T47:T54)</f>
        <v>22760.378999999997</v>
      </c>
      <c r="U46" s="239">
        <f>SUM(U47:U54)</f>
        <v>11182.639</v>
      </c>
      <c r="V46" s="238">
        <f>SUM(V47:V54)</f>
        <v>2621.322</v>
      </c>
      <c r="W46" s="239">
        <f>SUM(W47:W54)</f>
        <v>184.93300000000002</v>
      </c>
      <c r="X46" s="238">
        <f aca="true" t="shared" si="21" ref="X46:X66">SUM(T46:W46)</f>
        <v>36749.272999999994</v>
      </c>
      <c r="Y46" s="237">
        <f aca="true" t="shared" si="22" ref="Y46:Y66">IF(ISERROR(R46/X46-1),"         /0",IF(R46/X46&gt;5,"  *  ",(R46/X46-1)))</f>
        <v>0.03724639668382013</v>
      </c>
    </row>
    <row r="47" spans="1:25" ht="19.5" customHeight="1">
      <c r="A47" s="250" t="s">
        <v>216</v>
      </c>
      <c r="B47" s="247">
        <v>1354.453</v>
      </c>
      <c r="C47" s="245">
        <v>0</v>
      </c>
      <c r="D47" s="246">
        <v>0</v>
      </c>
      <c r="E47" s="245">
        <v>0</v>
      </c>
      <c r="F47" s="246">
        <f t="shared" si="16"/>
        <v>1354.453</v>
      </c>
      <c r="G47" s="248">
        <f t="shared" si="17"/>
        <v>0.0281492520352231</v>
      </c>
      <c r="H47" s="247">
        <v>1186.1299999999999</v>
      </c>
      <c r="I47" s="245"/>
      <c r="J47" s="246"/>
      <c r="K47" s="245"/>
      <c r="L47" s="246">
        <f t="shared" si="18"/>
        <v>1186.1299999999999</v>
      </c>
      <c r="M47" s="406">
        <f t="shared" si="3"/>
        <v>0.1419094028479173</v>
      </c>
      <c r="N47" s="411">
        <v>11332.973999999997</v>
      </c>
      <c r="O47" s="245">
        <v>128.625</v>
      </c>
      <c r="P47" s="246"/>
      <c r="Q47" s="245"/>
      <c r="R47" s="246">
        <f t="shared" si="19"/>
        <v>11461.598999999997</v>
      </c>
      <c r="S47" s="426">
        <f t="shared" si="20"/>
        <v>0.02720158653594825</v>
      </c>
      <c r="T47" s="247">
        <v>10141.251</v>
      </c>
      <c r="U47" s="245">
        <v>404.798</v>
      </c>
      <c r="V47" s="246"/>
      <c r="W47" s="245"/>
      <c r="X47" s="229">
        <f t="shared" si="21"/>
        <v>10546.049</v>
      </c>
      <c r="Y47" s="244">
        <f t="shared" si="22"/>
        <v>0.08681450275833114</v>
      </c>
    </row>
    <row r="48" spans="1:25" ht="19.5" customHeight="1">
      <c r="A48" s="250" t="s">
        <v>211</v>
      </c>
      <c r="B48" s="247">
        <v>736.92</v>
      </c>
      <c r="C48" s="245">
        <v>166.9</v>
      </c>
      <c r="D48" s="246">
        <v>0</v>
      </c>
      <c r="E48" s="245">
        <v>0</v>
      </c>
      <c r="F48" s="246">
        <f t="shared" si="16"/>
        <v>903.8199999999999</v>
      </c>
      <c r="G48" s="248">
        <f t="shared" si="17"/>
        <v>0.018783861067512377</v>
      </c>
      <c r="H48" s="247">
        <v>679.964</v>
      </c>
      <c r="I48" s="245"/>
      <c r="J48" s="246"/>
      <c r="K48" s="245"/>
      <c r="L48" s="246">
        <f t="shared" si="18"/>
        <v>679.964</v>
      </c>
      <c r="M48" s="406">
        <f t="shared" si="3"/>
        <v>0.3292174291580141</v>
      </c>
      <c r="N48" s="411">
        <v>7102.912</v>
      </c>
      <c r="O48" s="245">
        <v>516.262</v>
      </c>
      <c r="P48" s="246"/>
      <c r="Q48" s="245"/>
      <c r="R48" s="246">
        <f t="shared" si="19"/>
        <v>7619.174</v>
      </c>
      <c r="S48" s="426">
        <f t="shared" si="20"/>
        <v>0.018082435172740472</v>
      </c>
      <c r="T48" s="247">
        <v>5356.316</v>
      </c>
      <c r="U48" s="245"/>
      <c r="V48" s="246"/>
      <c r="W48" s="245"/>
      <c r="X48" s="229">
        <f t="shared" si="21"/>
        <v>5356.316</v>
      </c>
      <c r="Y48" s="244">
        <f t="shared" si="22"/>
        <v>0.4224653661210429</v>
      </c>
    </row>
    <row r="49" spans="1:25" ht="19.5" customHeight="1">
      <c r="A49" s="250" t="s">
        <v>189</v>
      </c>
      <c r="B49" s="247">
        <v>212.371</v>
      </c>
      <c r="C49" s="245">
        <v>498.694</v>
      </c>
      <c r="D49" s="246">
        <v>0</v>
      </c>
      <c r="E49" s="245">
        <v>0</v>
      </c>
      <c r="F49" s="246">
        <f t="shared" si="16"/>
        <v>711.065</v>
      </c>
      <c r="G49" s="248">
        <f t="shared" si="17"/>
        <v>0.01477788295232534</v>
      </c>
      <c r="H49" s="247">
        <v>194.766</v>
      </c>
      <c r="I49" s="245">
        <v>534.6990000000001</v>
      </c>
      <c r="J49" s="246"/>
      <c r="K49" s="245"/>
      <c r="L49" s="246">
        <f t="shared" si="18"/>
        <v>729.465</v>
      </c>
      <c r="M49" s="406">
        <f t="shared" si="3"/>
        <v>-0.025223965508968882</v>
      </c>
      <c r="N49" s="411">
        <v>1803.2899999999997</v>
      </c>
      <c r="O49" s="245">
        <v>4089.027</v>
      </c>
      <c r="P49" s="246"/>
      <c r="Q49" s="245"/>
      <c r="R49" s="246">
        <f t="shared" si="19"/>
        <v>5892.317</v>
      </c>
      <c r="S49" s="426">
        <f t="shared" si="20"/>
        <v>0.01398411956069472</v>
      </c>
      <c r="T49" s="247">
        <v>1631.911</v>
      </c>
      <c r="U49" s="245">
        <v>4596.112999999999</v>
      </c>
      <c r="V49" s="246"/>
      <c r="W49" s="245"/>
      <c r="X49" s="229">
        <f t="shared" si="21"/>
        <v>6228.023999999999</v>
      </c>
      <c r="Y49" s="244">
        <f t="shared" si="22"/>
        <v>-0.0539026503430301</v>
      </c>
    </row>
    <row r="50" spans="1:25" ht="19.5" customHeight="1">
      <c r="A50" s="250" t="s">
        <v>221</v>
      </c>
      <c r="B50" s="247">
        <v>277.828</v>
      </c>
      <c r="C50" s="245">
        <v>160.452</v>
      </c>
      <c r="D50" s="246">
        <v>0</v>
      </c>
      <c r="E50" s="245">
        <v>0</v>
      </c>
      <c r="F50" s="246">
        <f t="shared" si="16"/>
        <v>438.28</v>
      </c>
      <c r="G50" s="248">
        <f t="shared" si="17"/>
        <v>0.009108661712143263</v>
      </c>
      <c r="H50" s="247">
        <v>288.506</v>
      </c>
      <c r="I50" s="245">
        <v>94.034</v>
      </c>
      <c r="J50" s="246"/>
      <c r="K50" s="245"/>
      <c r="L50" s="246">
        <f t="shared" si="18"/>
        <v>382.53999999999996</v>
      </c>
      <c r="M50" s="406">
        <f t="shared" si="3"/>
        <v>0.14571025252261216</v>
      </c>
      <c r="N50" s="411">
        <v>2686.314</v>
      </c>
      <c r="O50" s="245">
        <v>1293.9070000000002</v>
      </c>
      <c r="P50" s="246">
        <v>152.362</v>
      </c>
      <c r="Q50" s="245">
        <v>12.477</v>
      </c>
      <c r="R50" s="246">
        <f t="shared" si="19"/>
        <v>4145.0599999999995</v>
      </c>
      <c r="S50" s="426">
        <f t="shared" si="20"/>
        <v>0.009837389031556388</v>
      </c>
      <c r="T50" s="247">
        <v>2323.389</v>
      </c>
      <c r="U50" s="245">
        <v>770.0070000000001</v>
      </c>
      <c r="V50" s="246"/>
      <c r="W50" s="245"/>
      <c r="X50" s="229">
        <f t="shared" si="21"/>
        <v>3093.396</v>
      </c>
      <c r="Y50" s="244">
        <f t="shared" si="22"/>
        <v>0.3399706988694624</v>
      </c>
    </row>
    <row r="51" spans="1:25" ht="19.5" customHeight="1">
      <c r="A51" s="250" t="s">
        <v>168</v>
      </c>
      <c r="B51" s="247">
        <v>14.180999999999997</v>
      </c>
      <c r="C51" s="245">
        <v>382.23699999999997</v>
      </c>
      <c r="D51" s="246">
        <v>0</v>
      </c>
      <c r="E51" s="245">
        <v>0</v>
      </c>
      <c r="F51" s="246">
        <f>SUM(B51:E51)</f>
        <v>396.41799999999995</v>
      </c>
      <c r="G51" s="248">
        <f>F51/$F$9</f>
        <v>0.008238654418646544</v>
      </c>
      <c r="H51" s="247">
        <v>108.60999999999999</v>
      </c>
      <c r="I51" s="245">
        <v>348.031</v>
      </c>
      <c r="J51" s="246">
        <v>0</v>
      </c>
      <c r="K51" s="245"/>
      <c r="L51" s="246">
        <f>SUM(H51:K51)</f>
        <v>456.64099999999996</v>
      </c>
      <c r="M51" s="406">
        <f>IF(ISERROR(F51/L51-1),"         /0",(F51/L51-1))</f>
        <v>-0.13188259486117104</v>
      </c>
      <c r="N51" s="411">
        <v>725.364</v>
      </c>
      <c r="O51" s="245">
        <v>3187.77</v>
      </c>
      <c r="P51" s="246">
        <v>0</v>
      </c>
      <c r="Q51" s="245">
        <v>0</v>
      </c>
      <c r="R51" s="246">
        <f>SUM(N51:Q51)</f>
        <v>3913.134</v>
      </c>
      <c r="S51" s="426">
        <f>R51/$R$9</f>
        <v>0.0092869636363793</v>
      </c>
      <c r="T51" s="247">
        <v>2125.7799999999997</v>
      </c>
      <c r="U51" s="245">
        <v>1569.1899999999998</v>
      </c>
      <c r="V51" s="246">
        <v>0</v>
      </c>
      <c r="W51" s="245"/>
      <c r="X51" s="229">
        <f>SUM(T51:W51)</f>
        <v>3694.9699999999993</v>
      </c>
      <c r="Y51" s="244">
        <f>IF(ISERROR(R51/X51-1),"         /0",IF(R51/X51&gt;5,"  *  ",(R51/X51-1)))</f>
        <v>0.059043510502115204</v>
      </c>
    </row>
    <row r="52" spans="1:25" ht="19.5" customHeight="1">
      <c r="A52" s="250" t="s">
        <v>195</v>
      </c>
      <c r="B52" s="247">
        <v>14.087</v>
      </c>
      <c r="C52" s="245">
        <v>277.18100000000004</v>
      </c>
      <c r="D52" s="246">
        <v>0</v>
      </c>
      <c r="E52" s="245">
        <v>0</v>
      </c>
      <c r="F52" s="246">
        <f>SUM(B52:E52)</f>
        <v>291.26800000000003</v>
      </c>
      <c r="G52" s="248">
        <f>F52/$F$9</f>
        <v>0.006053348725865986</v>
      </c>
      <c r="H52" s="247">
        <v>3.75</v>
      </c>
      <c r="I52" s="245">
        <v>258.347</v>
      </c>
      <c r="J52" s="246"/>
      <c r="K52" s="245"/>
      <c r="L52" s="246">
        <f>SUM(H52:K52)</f>
        <v>262.097</v>
      </c>
      <c r="M52" s="406">
        <f>IF(ISERROR(F52/L52-1),"         /0",(F52/L52-1))</f>
        <v>0.11129848872745596</v>
      </c>
      <c r="N52" s="411">
        <v>100.857</v>
      </c>
      <c r="O52" s="245">
        <v>1954.9070000000002</v>
      </c>
      <c r="P52" s="246"/>
      <c r="Q52" s="245"/>
      <c r="R52" s="246">
        <f>SUM(N52:Q52)</f>
        <v>2055.764</v>
      </c>
      <c r="S52" s="426">
        <f>R52/$R$9</f>
        <v>0.004878904099112797</v>
      </c>
      <c r="T52" s="247">
        <v>112.14500000000001</v>
      </c>
      <c r="U52" s="245">
        <v>2228.653</v>
      </c>
      <c r="V52" s="246"/>
      <c r="W52" s="245"/>
      <c r="X52" s="229">
        <f>SUM(T52:W52)</f>
        <v>2340.798</v>
      </c>
      <c r="Y52" s="244">
        <f>IF(ISERROR(R52/X52-1),"         /0",IF(R52/X52&gt;5,"  *  ",(R52/X52-1)))</f>
        <v>-0.12176787574152048</v>
      </c>
    </row>
    <row r="53" spans="1:25" ht="19.5" customHeight="1">
      <c r="A53" s="250" t="s">
        <v>198</v>
      </c>
      <c r="B53" s="247">
        <v>67.804</v>
      </c>
      <c r="C53" s="245">
        <v>208.995</v>
      </c>
      <c r="D53" s="246">
        <v>0</v>
      </c>
      <c r="E53" s="245">
        <v>0</v>
      </c>
      <c r="F53" s="246">
        <f t="shared" si="16"/>
        <v>276.799</v>
      </c>
      <c r="G53" s="248">
        <f t="shared" si="17"/>
        <v>0.005752643180750988</v>
      </c>
      <c r="H53" s="247">
        <v>37.794</v>
      </c>
      <c r="I53" s="245">
        <v>173.696</v>
      </c>
      <c r="J53" s="246"/>
      <c r="K53" s="245"/>
      <c r="L53" s="246">
        <f t="shared" si="18"/>
        <v>211.49</v>
      </c>
      <c r="M53" s="406">
        <f t="shared" si="3"/>
        <v>0.308804198780084</v>
      </c>
      <c r="N53" s="411">
        <v>353.57500000000005</v>
      </c>
      <c r="O53" s="245">
        <v>1610.4299999999998</v>
      </c>
      <c r="P53" s="246"/>
      <c r="Q53" s="245"/>
      <c r="R53" s="246">
        <f t="shared" si="19"/>
        <v>1964.0049999999999</v>
      </c>
      <c r="S53" s="426">
        <f t="shared" si="20"/>
        <v>0.004661134276686443</v>
      </c>
      <c r="T53" s="247">
        <v>469.065</v>
      </c>
      <c r="U53" s="245">
        <v>1613.878</v>
      </c>
      <c r="V53" s="246"/>
      <c r="W53" s="245"/>
      <c r="X53" s="229">
        <f t="shared" si="21"/>
        <v>2082.9429999999998</v>
      </c>
      <c r="Y53" s="244">
        <f t="shared" si="22"/>
        <v>-0.05710093843182451</v>
      </c>
    </row>
    <row r="54" spans="1:25" ht="19.5" customHeight="1" thickBot="1">
      <c r="A54" s="250" t="s">
        <v>179</v>
      </c>
      <c r="B54" s="247">
        <v>76.861</v>
      </c>
      <c r="C54" s="245">
        <v>0</v>
      </c>
      <c r="D54" s="246">
        <v>0</v>
      </c>
      <c r="E54" s="245">
        <v>10.618</v>
      </c>
      <c r="F54" s="246">
        <f>SUM(B54:E54)</f>
        <v>87.479</v>
      </c>
      <c r="G54" s="248">
        <f>F54/$F$9</f>
        <v>0.0018180537964693358</v>
      </c>
      <c r="H54" s="247">
        <v>84.81099999999999</v>
      </c>
      <c r="I54" s="245">
        <v>0</v>
      </c>
      <c r="J54" s="246">
        <v>457.851</v>
      </c>
      <c r="K54" s="245">
        <v>13.679</v>
      </c>
      <c r="L54" s="246">
        <f>SUM(H54:K54)</f>
        <v>556.341</v>
      </c>
      <c r="M54" s="406">
        <f>IF(ISERROR(F54/L54-1),"         /0",(F54/L54-1))</f>
        <v>-0.842760105762473</v>
      </c>
      <c r="N54" s="411">
        <v>745.0839999999997</v>
      </c>
      <c r="O54" s="245">
        <v>0</v>
      </c>
      <c r="P54" s="246">
        <v>133.42200000000003</v>
      </c>
      <c r="Q54" s="245">
        <v>188.492</v>
      </c>
      <c r="R54" s="246">
        <f>SUM(N54:Q54)</f>
        <v>1066.9979999999998</v>
      </c>
      <c r="S54" s="426">
        <f>R54/$R$9</f>
        <v>0.0025322852798011614</v>
      </c>
      <c r="T54" s="247">
        <v>600.5219999999998</v>
      </c>
      <c r="U54" s="245">
        <v>0</v>
      </c>
      <c r="V54" s="246">
        <v>2621.322</v>
      </c>
      <c r="W54" s="245">
        <v>184.93300000000002</v>
      </c>
      <c r="X54" s="229">
        <f>SUM(T54:W54)</f>
        <v>3406.777</v>
      </c>
      <c r="Y54" s="244">
        <f>IF(ISERROR(R54/X54-1),"         /0",IF(R54/X54&gt;5,"  *  ",(R54/X54-1)))</f>
        <v>-0.686801337451791</v>
      </c>
    </row>
    <row r="55" spans="1:25" s="236" customFormat="1" ht="19.5" customHeight="1">
      <c r="A55" s="243" t="s">
        <v>58</v>
      </c>
      <c r="B55" s="240">
        <f>SUM(B56:B64)</f>
        <v>2361.958</v>
      </c>
      <c r="C55" s="239">
        <f>SUM(C56:C64)</f>
        <v>1723.57</v>
      </c>
      <c r="D55" s="238">
        <f>SUM(D56:D64)</f>
        <v>4.628</v>
      </c>
      <c r="E55" s="239">
        <f>SUM(E56:E64)</f>
        <v>2.008</v>
      </c>
      <c r="F55" s="238">
        <f t="shared" si="16"/>
        <v>4092.164</v>
      </c>
      <c r="G55" s="241">
        <f t="shared" si="17"/>
        <v>0.08504640309074342</v>
      </c>
      <c r="H55" s="240">
        <f>SUM(H56:H64)</f>
        <v>2888.7019999999993</v>
      </c>
      <c r="I55" s="239">
        <f>SUM(I56:I64)</f>
        <v>2160.61</v>
      </c>
      <c r="J55" s="238">
        <f>SUM(J56:J64)</f>
        <v>2.87</v>
      </c>
      <c r="K55" s="239">
        <f>SUM(K56:K64)</f>
        <v>0.43</v>
      </c>
      <c r="L55" s="238">
        <f t="shared" si="18"/>
        <v>5052.612</v>
      </c>
      <c r="M55" s="404">
        <f aca="true" t="shared" si="23" ref="M55:M69">IF(ISERROR(F55/L55-1),"         /0",(F55/L55-1))</f>
        <v>-0.1900894032631043</v>
      </c>
      <c r="N55" s="409">
        <f>SUM(N56:N64)</f>
        <v>21799.914000000004</v>
      </c>
      <c r="O55" s="239">
        <f>SUM(O56:O64)</f>
        <v>15342.220999999998</v>
      </c>
      <c r="P55" s="238">
        <f>SUM(P56:P64)</f>
        <v>13.647000000000002</v>
      </c>
      <c r="Q55" s="239">
        <f>SUM(Q56:Q64)</f>
        <v>556.826</v>
      </c>
      <c r="R55" s="238">
        <f t="shared" si="19"/>
        <v>37712.608</v>
      </c>
      <c r="S55" s="424">
        <f t="shared" si="20"/>
        <v>0.08950258772866636</v>
      </c>
      <c r="T55" s="240">
        <f>SUM(T56:T64)</f>
        <v>24044.137000000002</v>
      </c>
      <c r="U55" s="239">
        <f>SUM(U56:U64)</f>
        <v>19314.739999999998</v>
      </c>
      <c r="V55" s="238">
        <f>SUM(V56:V64)</f>
        <v>620.9180000000001</v>
      </c>
      <c r="W55" s="239">
        <f>SUM(W56:W64)</f>
        <v>471.46500000000003</v>
      </c>
      <c r="X55" s="238">
        <f t="shared" si="21"/>
        <v>44451.259999999995</v>
      </c>
      <c r="Y55" s="237">
        <f t="shared" si="22"/>
        <v>-0.15159642268858065</v>
      </c>
    </row>
    <row r="56" spans="1:25" s="220" customFormat="1" ht="19.5" customHeight="1">
      <c r="A56" s="235" t="s">
        <v>181</v>
      </c>
      <c r="B56" s="233">
        <v>477.451</v>
      </c>
      <c r="C56" s="230">
        <v>446.728</v>
      </c>
      <c r="D56" s="229">
        <v>0</v>
      </c>
      <c r="E56" s="230">
        <v>0</v>
      </c>
      <c r="F56" s="229">
        <f t="shared" si="16"/>
        <v>924.1790000000001</v>
      </c>
      <c r="G56" s="232">
        <f t="shared" si="17"/>
        <v>0.01920697698381594</v>
      </c>
      <c r="H56" s="233">
        <v>493.22700000000003</v>
      </c>
      <c r="I56" s="230">
        <v>595.295</v>
      </c>
      <c r="J56" s="229"/>
      <c r="K56" s="230"/>
      <c r="L56" s="229">
        <f t="shared" si="18"/>
        <v>1088.522</v>
      </c>
      <c r="M56" s="405">
        <f t="shared" si="23"/>
        <v>-0.1509781152792501</v>
      </c>
      <c r="N56" s="410">
        <v>3985.0110000000004</v>
      </c>
      <c r="O56" s="230">
        <v>4107.592000000001</v>
      </c>
      <c r="P56" s="229"/>
      <c r="Q56" s="230"/>
      <c r="R56" s="229">
        <f t="shared" si="19"/>
        <v>8092.603000000001</v>
      </c>
      <c r="S56" s="425">
        <f t="shared" si="20"/>
        <v>0.019206014868045417</v>
      </c>
      <c r="T56" s="233">
        <v>6575.993999999999</v>
      </c>
      <c r="U56" s="230">
        <v>6525.418</v>
      </c>
      <c r="V56" s="229"/>
      <c r="W56" s="230"/>
      <c r="X56" s="229">
        <f t="shared" si="21"/>
        <v>13101.411999999998</v>
      </c>
      <c r="Y56" s="228">
        <f t="shared" si="22"/>
        <v>-0.3823106242288997</v>
      </c>
    </row>
    <row r="57" spans="1:25" s="220" customFormat="1" ht="19.5" customHeight="1">
      <c r="A57" s="235" t="s">
        <v>184</v>
      </c>
      <c r="B57" s="233">
        <v>501.671</v>
      </c>
      <c r="C57" s="230">
        <v>391.231</v>
      </c>
      <c r="D57" s="229">
        <v>0</v>
      </c>
      <c r="E57" s="230">
        <v>0</v>
      </c>
      <c r="F57" s="229">
        <f t="shared" si="16"/>
        <v>892.902</v>
      </c>
      <c r="G57" s="232">
        <f t="shared" si="17"/>
        <v>0.018556955051784577</v>
      </c>
      <c r="H57" s="233">
        <v>525.259</v>
      </c>
      <c r="I57" s="230">
        <v>468.87199999999996</v>
      </c>
      <c r="J57" s="229"/>
      <c r="K57" s="230"/>
      <c r="L57" s="229">
        <f t="shared" si="18"/>
        <v>994.131</v>
      </c>
      <c r="M57" s="405">
        <f t="shared" si="23"/>
        <v>-0.10182662043533486</v>
      </c>
      <c r="N57" s="410">
        <v>4316.91</v>
      </c>
      <c r="O57" s="230">
        <v>3793.7959999999994</v>
      </c>
      <c r="P57" s="229"/>
      <c r="Q57" s="230"/>
      <c r="R57" s="229">
        <f t="shared" si="19"/>
        <v>8110.705999999999</v>
      </c>
      <c r="S57" s="425">
        <f t="shared" si="20"/>
        <v>0.019248978360404574</v>
      </c>
      <c r="T57" s="233">
        <v>3633.7160000000003</v>
      </c>
      <c r="U57" s="230">
        <v>3795.448</v>
      </c>
      <c r="V57" s="229"/>
      <c r="W57" s="230"/>
      <c r="X57" s="229">
        <f t="shared" si="21"/>
        <v>7429.164000000001</v>
      </c>
      <c r="Y57" s="228">
        <f t="shared" si="22"/>
        <v>0.09173872053436938</v>
      </c>
    </row>
    <row r="58" spans="1:25" s="220" customFormat="1" ht="19.5" customHeight="1">
      <c r="A58" s="235" t="s">
        <v>218</v>
      </c>
      <c r="B58" s="233">
        <v>389.284</v>
      </c>
      <c r="C58" s="230">
        <v>325.043</v>
      </c>
      <c r="D58" s="229">
        <v>0</v>
      </c>
      <c r="E58" s="230">
        <v>0</v>
      </c>
      <c r="F58" s="229">
        <f>SUM(B58:E58)</f>
        <v>714.327</v>
      </c>
      <c r="G58" s="232">
        <f>F58/$F$9</f>
        <v>0.014845676268253538</v>
      </c>
      <c r="H58" s="233">
        <v>444.693</v>
      </c>
      <c r="I58" s="230">
        <v>267.67</v>
      </c>
      <c r="J58" s="229"/>
      <c r="K58" s="230"/>
      <c r="L58" s="229">
        <f>SUM(H58:K58)</f>
        <v>712.363</v>
      </c>
      <c r="M58" s="405">
        <f>IF(ISERROR(F58/L58-1),"         /0",(F58/L58-1))</f>
        <v>0.0027570213500700547</v>
      </c>
      <c r="N58" s="410">
        <v>1950.0480000000002</v>
      </c>
      <c r="O58" s="230">
        <v>1279.8760000000002</v>
      </c>
      <c r="P58" s="229"/>
      <c r="Q58" s="230"/>
      <c r="R58" s="229">
        <f t="shared" si="19"/>
        <v>3229.9240000000004</v>
      </c>
      <c r="S58" s="425">
        <f>R58/$R$9</f>
        <v>0.007665514837025458</v>
      </c>
      <c r="T58" s="233">
        <v>847.6320000000001</v>
      </c>
      <c r="U58" s="230">
        <v>507.583</v>
      </c>
      <c r="V58" s="229"/>
      <c r="W58" s="230"/>
      <c r="X58" s="229">
        <f>SUM(T58:W58)</f>
        <v>1355.2150000000001</v>
      </c>
      <c r="Y58" s="228">
        <f>IF(ISERROR(R58/X58-1),"         /0",IF(R58/X58&gt;5,"  *  ",(R58/X58-1)))</f>
        <v>1.383329582390986</v>
      </c>
    </row>
    <row r="59" spans="1:25" s="220" customFormat="1" ht="19.5" customHeight="1">
      <c r="A59" s="235" t="s">
        <v>169</v>
      </c>
      <c r="B59" s="233">
        <v>295.974</v>
      </c>
      <c r="C59" s="230">
        <v>209.80999999999997</v>
      </c>
      <c r="D59" s="229">
        <v>0</v>
      </c>
      <c r="E59" s="230">
        <v>0</v>
      </c>
      <c r="F59" s="229">
        <f>SUM(B59:E59)</f>
        <v>505.784</v>
      </c>
      <c r="G59" s="232">
        <f>F59/$F$9</f>
        <v>0.010511580166593657</v>
      </c>
      <c r="H59" s="233">
        <v>275.65099999999995</v>
      </c>
      <c r="I59" s="230">
        <v>140.808</v>
      </c>
      <c r="J59" s="229">
        <v>0</v>
      </c>
      <c r="K59" s="230">
        <v>0</v>
      </c>
      <c r="L59" s="229">
        <f>SUM(H59:K59)</f>
        <v>416.45899999999995</v>
      </c>
      <c r="M59" s="405">
        <f>IF(ISERROR(F59/L59-1),"         /0",(F59/L59-1))</f>
        <v>0.21448690027109518</v>
      </c>
      <c r="N59" s="410">
        <v>2537.266</v>
      </c>
      <c r="O59" s="230">
        <v>1480.0889999999995</v>
      </c>
      <c r="P59" s="229">
        <v>2.234</v>
      </c>
      <c r="Q59" s="230">
        <v>2.645</v>
      </c>
      <c r="R59" s="229">
        <f>SUM(N59:Q59)</f>
        <v>4022.2339999999995</v>
      </c>
      <c r="S59" s="425">
        <f>R59/$R$9</f>
        <v>0.009545888511614592</v>
      </c>
      <c r="T59" s="233">
        <v>2598.9989999999993</v>
      </c>
      <c r="U59" s="230">
        <v>1057.2029999999997</v>
      </c>
      <c r="V59" s="229">
        <v>2.7840000000000003</v>
      </c>
      <c r="W59" s="230">
        <v>1.9580000000000002</v>
      </c>
      <c r="X59" s="229">
        <f>SUM(T59:W59)</f>
        <v>3660.9439999999995</v>
      </c>
      <c r="Y59" s="228">
        <f>IF(ISERROR(R59/X59-1),"         /0",IF(R59/X59&gt;5,"  *  ",(R59/X59-1)))</f>
        <v>0.09868766088746517</v>
      </c>
    </row>
    <row r="60" spans="1:25" s="220" customFormat="1" ht="19.5" customHeight="1">
      <c r="A60" s="235" t="s">
        <v>222</v>
      </c>
      <c r="B60" s="233">
        <v>325.102</v>
      </c>
      <c r="C60" s="230">
        <v>0</v>
      </c>
      <c r="D60" s="229">
        <v>0</v>
      </c>
      <c r="E60" s="230">
        <v>0</v>
      </c>
      <c r="F60" s="229">
        <f>SUM(B60:E60)</f>
        <v>325.102</v>
      </c>
      <c r="G60" s="232">
        <f>F60/$F$9</f>
        <v>0.006756512138224877</v>
      </c>
      <c r="H60" s="233">
        <v>690.9879999999999</v>
      </c>
      <c r="I60" s="230">
        <v>161.829</v>
      </c>
      <c r="J60" s="229"/>
      <c r="K60" s="230"/>
      <c r="L60" s="229">
        <f>SUM(H60:K60)</f>
        <v>852.817</v>
      </c>
      <c r="M60" s="405">
        <f>IF(ISERROR(F60/L60-1),"         /0",(F60/L60-1))</f>
        <v>-0.618790432179471</v>
      </c>
      <c r="N60" s="410">
        <v>4764.291</v>
      </c>
      <c r="O60" s="230">
        <v>1097.439</v>
      </c>
      <c r="P60" s="229"/>
      <c r="Q60" s="230"/>
      <c r="R60" s="229">
        <f>SUM(N60:Q60)</f>
        <v>5861.7300000000005</v>
      </c>
      <c r="S60" s="425">
        <f>R60/$R$9</f>
        <v>0.013911528037699102</v>
      </c>
      <c r="T60" s="233">
        <v>5148.785000000001</v>
      </c>
      <c r="U60" s="230">
        <v>1981.166</v>
      </c>
      <c r="V60" s="229"/>
      <c r="W60" s="230"/>
      <c r="X60" s="229">
        <f>SUM(T60:W60)</f>
        <v>7129.951000000001</v>
      </c>
      <c r="Y60" s="228">
        <f>IF(ISERROR(R60/X60-1),"         /0",IF(R60/X60&gt;5,"  *  ",(R60/X60-1)))</f>
        <v>-0.1778723303989046</v>
      </c>
    </row>
    <row r="61" spans="1:25" s="220" customFormat="1" ht="19.5" customHeight="1">
      <c r="A61" s="235" t="s">
        <v>168</v>
      </c>
      <c r="B61" s="233">
        <v>172.03300000000002</v>
      </c>
      <c r="C61" s="230">
        <v>152.934</v>
      </c>
      <c r="D61" s="229">
        <v>0</v>
      </c>
      <c r="E61" s="230">
        <v>0</v>
      </c>
      <c r="F61" s="229">
        <f t="shared" si="16"/>
        <v>324.967</v>
      </c>
      <c r="G61" s="232">
        <f t="shared" si="17"/>
        <v>0.006753706467577941</v>
      </c>
      <c r="H61" s="233">
        <v>115.624</v>
      </c>
      <c r="I61" s="230">
        <v>70.068</v>
      </c>
      <c r="J61" s="229">
        <v>0</v>
      </c>
      <c r="K61" s="230"/>
      <c r="L61" s="229">
        <f t="shared" si="18"/>
        <v>185.692</v>
      </c>
      <c r="M61" s="405">
        <f t="shared" si="23"/>
        <v>0.7500323115696959</v>
      </c>
      <c r="N61" s="410">
        <v>1647.4370000000001</v>
      </c>
      <c r="O61" s="230">
        <v>1102.0069999999996</v>
      </c>
      <c r="P61" s="229">
        <v>0.653</v>
      </c>
      <c r="Q61" s="230">
        <v>0</v>
      </c>
      <c r="R61" s="229">
        <f t="shared" si="19"/>
        <v>2750.0969999999993</v>
      </c>
      <c r="S61" s="425">
        <f t="shared" si="20"/>
        <v>0.00652675089468334</v>
      </c>
      <c r="T61" s="233">
        <v>1511.2080000000005</v>
      </c>
      <c r="U61" s="230">
        <v>651.8119999999998</v>
      </c>
      <c r="V61" s="229">
        <v>1.894</v>
      </c>
      <c r="W61" s="230">
        <v>0.202</v>
      </c>
      <c r="X61" s="229">
        <f t="shared" si="21"/>
        <v>2165.1160000000004</v>
      </c>
      <c r="Y61" s="228">
        <f t="shared" si="22"/>
        <v>0.27018459980897047</v>
      </c>
    </row>
    <row r="62" spans="1:25" s="220" customFormat="1" ht="19.5" customHeight="1">
      <c r="A62" s="235" t="s">
        <v>180</v>
      </c>
      <c r="B62" s="233">
        <v>105.257</v>
      </c>
      <c r="C62" s="230">
        <v>137.79500000000002</v>
      </c>
      <c r="D62" s="229">
        <v>0</v>
      </c>
      <c r="E62" s="230">
        <v>0</v>
      </c>
      <c r="F62" s="229">
        <f>SUM(B62:E62)</f>
        <v>243.05200000000002</v>
      </c>
      <c r="G62" s="232">
        <f>F62/$F$9</f>
        <v>0.0050512878672534555</v>
      </c>
      <c r="H62" s="233">
        <v>125.863</v>
      </c>
      <c r="I62" s="230">
        <v>128.846</v>
      </c>
      <c r="J62" s="229"/>
      <c r="K62" s="230"/>
      <c r="L62" s="229">
        <f>SUM(H62:K62)</f>
        <v>254.709</v>
      </c>
      <c r="M62" s="405">
        <f>IF(ISERROR(F62/L62-1),"         /0",(F62/L62-1))</f>
        <v>-0.04576595251836402</v>
      </c>
      <c r="N62" s="410">
        <v>1154.7350000000001</v>
      </c>
      <c r="O62" s="230">
        <v>1320.898</v>
      </c>
      <c r="P62" s="229"/>
      <c r="Q62" s="230"/>
      <c r="R62" s="229">
        <f>SUM(N62:Q62)</f>
        <v>2475.633</v>
      </c>
      <c r="S62" s="425">
        <f>R62/$R$9</f>
        <v>0.005875370904247233</v>
      </c>
      <c r="T62" s="233">
        <v>1610.219</v>
      </c>
      <c r="U62" s="230">
        <v>1546.875</v>
      </c>
      <c r="V62" s="229"/>
      <c r="W62" s="230"/>
      <c r="X62" s="229">
        <f>SUM(T62:W62)</f>
        <v>3157.094</v>
      </c>
      <c r="Y62" s="228">
        <f>IF(ISERROR(R62/X62-1),"         /0",IF(R62/X62&gt;5,"  *  ",(R62/X62-1)))</f>
        <v>-0.2158507158798567</v>
      </c>
    </row>
    <row r="63" spans="1:25" s="220" customFormat="1" ht="19.5" customHeight="1">
      <c r="A63" s="235" t="s">
        <v>197</v>
      </c>
      <c r="B63" s="233">
        <v>44.44499999999999</v>
      </c>
      <c r="C63" s="230">
        <v>43.501</v>
      </c>
      <c r="D63" s="229">
        <v>4.182</v>
      </c>
      <c r="E63" s="230">
        <v>1.763</v>
      </c>
      <c r="F63" s="229">
        <f>SUM(B63:E63)</f>
        <v>93.891</v>
      </c>
      <c r="G63" s="232">
        <f>F63/$F$9</f>
        <v>0.0019513127608260545</v>
      </c>
      <c r="H63" s="233">
        <v>37.505</v>
      </c>
      <c r="I63" s="230">
        <v>11.803</v>
      </c>
      <c r="J63" s="229">
        <v>0</v>
      </c>
      <c r="K63" s="230">
        <v>0</v>
      </c>
      <c r="L63" s="229">
        <f>SUM(H63:K63)</f>
        <v>49.30800000000001</v>
      </c>
      <c r="M63" s="405">
        <f>IF(ISERROR(F63/L63-1),"         /0",(F63/L63-1))</f>
        <v>0.9041737649063031</v>
      </c>
      <c r="N63" s="410">
        <v>526.261</v>
      </c>
      <c r="O63" s="230">
        <v>292.537</v>
      </c>
      <c r="P63" s="229">
        <v>6.272</v>
      </c>
      <c r="Q63" s="230">
        <v>6.031</v>
      </c>
      <c r="R63" s="229">
        <f>SUM(N63:Q63)</f>
        <v>831.101</v>
      </c>
      <c r="S63" s="425">
        <f>R63/$R$9</f>
        <v>0.0019724355887527677</v>
      </c>
      <c r="T63" s="233">
        <v>430.32999999999987</v>
      </c>
      <c r="U63" s="230">
        <v>138.579</v>
      </c>
      <c r="V63" s="229">
        <v>0</v>
      </c>
      <c r="W63" s="230">
        <v>0</v>
      </c>
      <c r="X63" s="229">
        <f>SUM(T63:W63)</f>
        <v>568.9089999999999</v>
      </c>
      <c r="Y63" s="228">
        <f>IF(ISERROR(R63/X63-1),"         /0",IF(R63/X63&gt;5,"  *  ",(R63/X63-1)))</f>
        <v>0.46086808259317436</v>
      </c>
    </row>
    <row r="64" spans="1:25" s="220" customFormat="1" ht="19.5" customHeight="1" thickBot="1">
      <c r="A64" s="235" t="s">
        <v>179</v>
      </c>
      <c r="B64" s="233">
        <v>50.74099999999999</v>
      </c>
      <c r="C64" s="230">
        <v>16.528</v>
      </c>
      <c r="D64" s="229">
        <v>0.44599999999999995</v>
      </c>
      <c r="E64" s="230">
        <v>0.245</v>
      </c>
      <c r="F64" s="229">
        <f t="shared" si="16"/>
        <v>67.96</v>
      </c>
      <c r="G64" s="232">
        <f t="shared" si="17"/>
        <v>0.00141239538641338</v>
      </c>
      <c r="H64" s="233">
        <v>179.89200000000002</v>
      </c>
      <c r="I64" s="230">
        <v>315.419</v>
      </c>
      <c r="J64" s="229">
        <v>2.87</v>
      </c>
      <c r="K64" s="230">
        <v>0.43</v>
      </c>
      <c r="L64" s="229">
        <f t="shared" si="18"/>
        <v>498.61100000000005</v>
      </c>
      <c r="M64" s="405">
        <f t="shared" si="23"/>
        <v>-0.8637013623847047</v>
      </c>
      <c r="N64" s="410">
        <v>917.9549999999999</v>
      </c>
      <c r="O64" s="230">
        <v>867.987</v>
      </c>
      <c r="P64" s="229">
        <v>4.488</v>
      </c>
      <c r="Q64" s="230">
        <v>548.15</v>
      </c>
      <c r="R64" s="229">
        <f t="shared" si="19"/>
        <v>2338.58</v>
      </c>
      <c r="S64" s="425">
        <f t="shared" si="20"/>
        <v>0.005550105726193865</v>
      </c>
      <c r="T64" s="233">
        <v>1687.254</v>
      </c>
      <c r="U64" s="230">
        <v>3110.6560000000004</v>
      </c>
      <c r="V64" s="229">
        <v>616.2400000000001</v>
      </c>
      <c r="W64" s="230">
        <v>469.305</v>
      </c>
      <c r="X64" s="229">
        <f t="shared" si="21"/>
        <v>5883.455</v>
      </c>
      <c r="Y64" s="228">
        <f t="shared" si="22"/>
        <v>-0.602515868652008</v>
      </c>
    </row>
    <row r="65" spans="1:25" s="236" customFormat="1" ht="19.5" customHeight="1">
      <c r="A65" s="243" t="s">
        <v>57</v>
      </c>
      <c r="B65" s="240">
        <f>SUM(B66:B68)</f>
        <v>331.765</v>
      </c>
      <c r="C65" s="239">
        <f>SUM(C66:C68)</f>
        <v>212.81399999999996</v>
      </c>
      <c r="D65" s="238">
        <f>SUM(D66:D68)</f>
        <v>0</v>
      </c>
      <c r="E65" s="239">
        <f>SUM(E66:E68)</f>
        <v>0</v>
      </c>
      <c r="F65" s="238">
        <f t="shared" si="16"/>
        <v>544.579</v>
      </c>
      <c r="G65" s="241">
        <f t="shared" si="17"/>
        <v>0.011317846779541082</v>
      </c>
      <c r="H65" s="240">
        <f>SUM(H66:H68)</f>
        <v>439.281</v>
      </c>
      <c r="I65" s="239">
        <f>SUM(I66:I68)</f>
        <v>234.786</v>
      </c>
      <c r="J65" s="238">
        <f>SUM(J66:J68)</f>
        <v>0</v>
      </c>
      <c r="K65" s="239">
        <f>SUM(K66:K68)</f>
        <v>0</v>
      </c>
      <c r="L65" s="238">
        <f t="shared" si="18"/>
        <v>674.067</v>
      </c>
      <c r="M65" s="404">
        <f t="shared" si="23"/>
        <v>-0.1920995984078735</v>
      </c>
      <c r="N65" s="409">
        <f>SUM(N66:N68)</f>
        <v>4164.315</v>
      </c>
      <c r="O65" s="239">
        <f>SUM(O66:O68)</f>
        <v>1783.135</v>
      </c>
      <c r="P65" s="238">
        <f>SUM(P66:P68)</f>
        <v>272.371</v>
      </c>
      <c r="Q65" s="239">
        <f>SUM(Q66:Q68)</f>
        <v>18.938</v>
      </c>
      <c r="R65" s="238">
        <f t="shared" si="19"/>
        <v>6238.759</v>
      </c>
      <c r="S65" s="424">
        <f t="shared" si="20"/>
        <v>0.01480632351693913</v>
      </c>
      <c r="T65" s="240">
        <f>SUM(T66:T68)</f>
        <v>5033.463</v>
      </c>
      <c r="U65" s="239">
        <f>SUM(U66:U68)</f>
        <v>1492.1120000000003</v>
      </c>
      <c r="V65" s="238">
        <f>SUM(V66:V68)</f>
        <v>290.635</v>
      </c>
      <c r="W65" s="239">
        <f>SUM(W66:W68)</f>
        <v>55.212999999999994</v>
      </c>
      <c r="X65" s="238">
        <f t="shared" si="21"/>
        <v>6871.423</v>
      </c>
      <c r="Y65" s="237">
        <f t="shared" si="22"/>
        <v>-0.09207175864446127</v>
      </c>
    </row>
    <row r="66" spans="1:25" ht="19.5" customHeight="1">
      <c r="A66" s="235" t="s">
        <v>181</v>
      </c>
      <c r="B66" s="233">
        <v>139.215</v>
      </c>
      <c r="C66" s="230">
        <v>186.69099999999997</v>
      </c>
      <c r="D66" s="229">
        <v>0</v>
      </c>
      <c r="E66" s="230">
        <v>0</v>
      </c>
      <c r="F66" s="229">
        <f t="shared" si="16"/>
        <v>325.90599999999995</v>
      </c>
      <c r="G66" s="232">
        <f t="shared" si="17"/>
        <v>0.006773221465633298</v>
      </c>
      <c r="H66" s="233">
        <v>290.688</v>
      </c>
      <c r="I66" s="230">
        <v>158.529</v>
      </c>
      <c r="J66" s="229"/>
      <c r="K66" s="230"/>
      <c r="L66" s="229">
        <f t="shared" si="18"/>
        <v>449.217</v>
      </c>
      <c r="M66" s="405">
        <f t="shared" si="23"/>
        <v>-0.2745020780602694</v>
      </c>
      <c r="N66" s="410">
        <v>2557.591</v>
      </c>
      <c r="O66" s="230">
        <v>1124.155</v>
      </c>
      <c r="P66" s="229"/>
      <c r="Q66" s="230"/>
      <c r="R66" s="229">
        <f t="shared" si="19"/>
        <v>3681.746</v>
      </c>
      <c r="S66" s="425">
        <f t="shared" si="20"/>
        <v>0.008737815065976515</v>
      </c>
      <c r="T66" s="233">
        <v>2701.553</v>
      </c>
      <c r="U66" s="230">
        <v>923.2120000000001</v>
      </c>
      <c r="V66" s="229"/>
      <c r="W66" s="230"/>
      <c r="X66" s="229">
        <f t="shared" si="21"/>
        <v>3624.765</v>
      </c>
      <c r="Y66" s="228">
        <f t="shared" si="22"/>
        <v>0.015719915635910242</v>
      </c>
    </row>
    <row r="67" spans="1:25" ht="19.5" customHeight="1">
      <c r="A67" s="235" t="s">
        <v>180</v>
      </c>
      <c r="B67" s="233">
        <v>153.41899999999998</v>
      </c>
      <c r="C67" s="230">
        <v>18.373</v>
      </c>
      <c r="D67" s="229">
        <v>0</v>
      </c>
      <c r="E67" s="230">
        <v>0</v>
      </c>
      <c r="F67" s="229">
        <f>SUM(B67:E67)</f>
        <v>171.79199999999997</v>
      </c>
      <c r="G67" s="232">
        <f>F67/$F$9</f>
        <v>0.0035703094205816266</v>
      </c>
      <c r="H67" s="233">
        <v>57.319</v>
      </c>
      <c r="I67" s="230">
        <v>34.423</v>
      </c>
      <c r="J67" s="229"/>
      <c r="K67" s="230"/>
      <c r="L67" s="229">
        <f>SUM(H67:K67)</f>
        <v>91.742</v>
      </c>
      <c r="M67" s="405">
        <f>IF(ISERROR(F67/L67-1),"         /0",(F67/L67-1))</f>
        <v>0.8725556451788707</v>
      </c>
      <c r="N67" s="410">
        <v>921.376</v>
      </c>
      <c r="O67" s="230">
        <v>484.038</v>
      </c>
      <c r="P67" s="229"/>
      <c r="Q67" s="230"/>
      <c r="R67" s="229">
        <f>SUM(N67:Q67)</f>
        <v>1405.414</v>
      </c>
      <c r="S67" s="425">
        <f>R67/$R$9</f>
        <v>0.003335441288761994</v>
      </c>
      <c r="T67" s="233">
        <v>563.8449999999999</v>
      </c>
      <c r="U67" s="230">
        <v>291.60400000000004</v>
      </c>
      <c r="V67" s="229"/>
      <c r="W67" s="230"/>
      <c r="X67" s="229">
        <f>SUM(T67:W67)</f>
        <v>855.449</v>
      </c>
      <c r="Y67" s="228">
        <f>IF(ISERROR(R67/X67-1),"         /0",IF(R67/X67&gt;5,"  *  ",(R67/X67-1)))</f>
        <v>0.6428963035785886</v>
      </c>
    </row>
    <row r="68" spans="1:25" ht="19.5" customHeight="1" thickBot="1">
      <c r="A68" s="235" t="s">
        <v>179</v>
      </c>
      <c r="B68" s="233">
        <v>39.131</v>
      </c>
      <c r="C68" s="230">
        <v>7.75</v>
      </c>
      <c r="D68" s="229">
        <v>0</v>
      </c>
      <c r="E68" s="230">
        <v>0</v>
      </c>
      <c r="F68" s="229">
        <f>SUM(B68:E68)</f>
        <v>46.881</v>
      </c>
      <c r="G68" s="232">
        <f>F68/$F$9</f>
        <v>0.0009743158933261575</v>
      </c>
      <c r="H68" s="233">
        <v>91.27399999999999</v>
      </c>
      <c r="I68" s="230">
        <v>41.834</v>
      </c>
      <c r="J68" s="229">
        <v>0</v>
      </c>
      <c r="K68" s="230">
        <v>0</v>
      </c>
      <c r="L68" s="229">
        <f>SUM(H68:K68)</f>
        <v>133.108</v>
      </c>
      <c r="M68" s="405">
        <f>IF(ISERROR(F68/L68-1),"         /0",(F68/L68-1))</f>
        <v>-0.647797277398804</v>
      </c>
      <c r="N68" s="410">
        <v>685.348</v>
      </c>
      <c r="O68" s="230">
        <v>174.942</v>
      </c>
      <c r="P68" s="229">
        <v>272.371</v>
      </c>
      <c r="Q68" s="230">
        <v>18.938</v>
      </c>
      <c r="R68" s="229">
        <f>SUM(N68:Q68)</f>
        <v>1151.5990000000002</v>
      </c>
      <c r="S68" s="425">
        <f>R68/$R$9</f>
        <v>0.0027330671622006215</v>
      </c>
      <c r="T68" s="233">
        <v>1768.0650000000003</v>
      </c>
      <c r="U68" s="230">
        <v>277.296</v>
      </c>
      <c r="V68" s="229">
        <v>290.635</v>
      </c>
      <c r="W68" s="230">
        <v>55.212999999999994</v>
      </c>
      <c r="X68" s="229">
        <f>SUM(T68:W68)</f>
        <v>2391.2090000000003</v>
      </c>
      <c r="Y68" s="228">
        <f>IF(ISERROR(R68/X68-1),"         /0",IF(R68/X68&gt;5,"  *  ",(R68/X68-1)))</f>
        <v>-0.5184030337791469</v>
      </c>
    </row>
    <row r="69" spans="1:25" s="330" customFormat="1" ht="19.5" customHeight="1" thickBot="1">
      <c r="A69" s="336" t="s">
        <v>56</v>
      </c>
      <c r="B69" s="334">
        <v>93.06</v>
      </c>
      <c r="C69" s="333">
        <v>0</v>
      </c>
      <c r="D69" s="332">
        <v>0</v>
      </c>
      <c r="E69" s="333">
        <v>0.091</v>
      </c>
      <c r="F69" s="332">
        <f>SUM(B69:E69)</f>
        <v>93.151</v>
      </c>
      <c r="G69" s="335">
        <f>F69/$F$9</f>
        <v>0.0019359335291317355</v>
      </c>
      <c r="H69" s="334">
        <v>69.709</v>
      </c>
      <c r="I69" s="333">
        <v>3.8</v>
      </c>
      <c r="J69" s="332">
        <v>0</v>
      </c>
      <c r="K69" s="333">
        <v>0</v>
      </c>
      <c r="L69" s="332">
        <f t="shared" si="18"/>
        <v>73.509</v>
      </c>
      <c r="M69" s="407">
        <f t="shared" si="23"/>
        <v>0.26720537621243645</v>
      </c>
      <c r="N69" s="412">
        <v>680.7920000000001</v>
      </c>
      <c r="O69" s="333">
        <v>0.972</v>
      </c>
      <c r="P69" s="332">
        <v>1.9969999999999999</v>
      </c>
      <c r="Q69" s="333">
        <v>4.069</v>
      </c>
      <c r="R69" s="332">
        <f>SUM(N69:Q69)</f>
        <v>687.83</v>
      </c>
      <c r="S69" s="427">
        <f>R69/$R$9</f>
        <v>0.0016324133541071617</v>
      </c>
      <c r="T69" s="334">
        <v>477.574</v>
      </c>
      <c r="U69" s="333">
        <v>20.908</v>
      </c>
      <c r="V69" s="332">
        <v>0.545</v>
      </c>
      <c r="W69" s="333">
        <v>0.16999999999999998</v>
      </c>
      <c r="X69" s="332">
        <f>SUM(T69:W69)</f>
        <v>499.19700000000006</v>
      </c>
      <c r="Y69" s="331">
        <f>IF(ISERROR(R69/X69-1),"         /0",IF(R69/X69&gt;5,"  *  ",(R69/X69-1)))</f>
        <v>0.37787286381929364</v>
      </c>
    </row>
    <row r="70" ht="15" thickTop="1">
      <c r="A70" s="121" t="s">
        <v>43</v>
      </c>
    </row>
    <row r="71" ht="14.25">
      <c r="A71" s="121" t="s">
        <v>55</v>
      </c>
    </row>
    <row r="72" ht="14.25">
      <c r="A72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0:Y65536 M70:M65536 Y3 M3">
    <cfRule type="cellIs" priority="4" dxfId="91" operator="lessThan" stopIfTrue="1">
      <formula>0</formula>
    </cfRule>
  </conditionalFormatting>
  <conditionalFormatting sqref="Y9:Y69 M9:M69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75" zoomScaleNormal="75" zoomScalePageLayoutView="0" workbookViewId="0" topLeftCell="A1">
      <selection activeCell="U10" sqref="U10:X58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" thickBot="1">
      <c r="Y1" s="662" t="s">
        <v>28</v>
      </c>
      <c r="Z1" s="663"/>
    </row>
    <row r="2" ht="9.75" customHeight="1" thickBot="1"/>
    <row r="3" spans="1:26" ht="24.75" customHeight="1" thickTop="1">
      <c r="A3" s="572" t="s">
        <v>120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4"/>
    </row>
    <row r="4" spans="1:26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s="174" customFormat="1" ht="19.5" customHeight="1" thickBot="1" thickTop="1">
      <c r="A5" s="658" t="s">
        <v>121</v>
      </c>
      <c r="B5" s="658" t="s">
        <v>122</v>
      </c>
      <c r="C5" s="590" t="s">
        <v>36</v>
      </c>
      <c r="D5" s="591"/>
      <c r="E5" s="591"/>
      <c r="F5" s="591"/>
      <c r="G5" s="591"/>
      <c r="H5" s="591"/>
      <c r="I5" s="591"/>
      <c r="J5" s="591"/>
      <c r="K5" s="592"/>
      <c r="L5" s="592"/>
      <c r="M5" s="592"/>
      <c r="N5" s="593"/>
      <c r="O5" s="594" t="s">
        <v>35</v>
      </c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3"/>
    </row>
    <row r="6" spans="1:26" s="173" customFormat="1" ht="26.25" customHeight="1" thickBot="1">
      <c r="A6" s="659"/>
      <c r="B6" s="659"/>
      <c r="C6" s="664" t="s">
        <v>164</v>
      </c>
      <c r="D6" s="665"/>
      <c r="E6" s="665"/>
      <c r="F6" s="665"/>
      <c r="G6" s="666"/>
      <c r="H6" s="579" t="s">
        <v>34</v>
      </c>
      <c r="I6" s="664" t="s">
        <v>165</v>
      </c>
      <c r="J6" s="665"/>
      <c r="K6" s="665"/>
      <c r="L6" s="665"/>
      <c r="M6" s="666"/>
      <c r="N6" s="579" t="s">
        <v>33</v>
      </c>
      <c r="O6" s="667" t="s">
        <v>166</v>
      </c>
      <c r="P6" s="665"/>
      <c r="Q6" s="665"/>
      <c r="R6" s="665"/>
      <c r="S6" s="666"/>
      <c r="T6" s="579" t="s">
        <v>34</v>
      </c>
      <c r="U6" s="667" t="s">
        <v>167</v>
      </c>
      <c r="V6" s="665"/>
      <c r="W6" s="665"/>
      <c r="X6" s="665"/>
      <c r="Y6" s="666"/>
      <c r="Z6" s="579" t="s">
        <v>33</v>
      </c>
    </row>
    <row r="7" spans="1:26" s="168" customFormat="1" ht="26.25" customHeight="1">
      <c r="A7" s="660"/>
      <c r="B7" s="660"/>
      <c r="C7" s="562" t="s">
        <v>22</v>
      </c>
      <c r="D7" s="563"/>
      <c r="E7" s="564" t="s">
        <v>21</v>
      </c>
      <c r="F7" s="565"/>
      <c r="G7" s="566" t="s">
        <v>17</v>
      </c>
      <c r="H7" s="580"/>
      <c r="I7" s="562" t="s">
        <v>22</v>
      </c>
      <c r="J7" s="563"/>
      <c r="K7" s="564" t="s">
        <v>21</v>
      </c>
      <c r="L7" s="565"/>
      <c r="M7" s="566" t="s">
        <v>17</v>
      </c>
      <c r="N7" s="580"/>
      <c r="O7" s="563" t="s">
        <v>22</v>
      </c>
      <c r="P7" s="563"/>
      <c r="Q7" s="568" t="s">
        <v>21</v>
      </c>
      <c r="R7" s="563"/>
      <c r="S7" s="566" t="s">
        <v>17</v>
      </c>
      <c r="T7" s="580"/>
      <c r="U7" s="569" t="s">
        <v>22</v>
      </c>
      <c r="V7" s="565"/>
      <c r="W7" s="564" t="s">
        <v>21</v>
      </c>
      <c r="X7" s="585"/>
      <c r="Y7" s="566" t="s">
        <v>17</v>
      </c>
      <c r="Z7" s="580"/>
    </row>
    <row r="8" spans="1:26" s="168" customFormat="1" ht="15.75" thickBot="1">
      <c r="A8" s="661"/>
      <c r="B8" s="661"/>
      <c r="C8" s="171" t="s">
        <v>19</v>
      </c>
      <c r="D8" s="169" t="s">
        <v>18</v>
      </c>
      <c r="E8" s="170" t="s">
        <v>19</v>
      </c>
      <c r="F8" s="169" t="s">
        <v>18</v>
      </c>
      <c r="G8" s="567"/>
      <c r="H8" s="581"/>
      <c r="I8" s="171" t="s">
        <v>19</v>
      </c>
      <c r="J8" s="169" t="s">
        <v>18</v>
      </c>
      <c r="K8" s="170" t="s">
        <v>19</v>
      </c>
      <c r="L8" s="169" t="s">
        <v>18</v>
      </c>
      <c r="M8" s="567"/>
      <c r="N8" s="581"/>
      <c r="O8" s="172" t="s">
        <v>19</v>
      </c>
      <c r="P8" s="169" t="s">
        <v>18</v>
      </c>
      <c r="Q8" s="170" t="s">
        <v>19</v>
      </c>
      <c r="R8" s="169" t="s">
        <v>18</v>
      </c>
      <c r="S8" s="567"/>
      <c r="T8" s="581"/>
      <c r="U8" s="171" t="s">
        <v>19</v>
      </c>
      <c r="V8" s="169" t="s">
        <v>18</v>
      </c>
      <c r="W8" s="170" t="s">
        <v>19</v>
      </c>
      <c r="X8" s="169" t="s">
        <v>18</v>
      </c>
      <c r="Y8" s="567"/>
      <c r="Z8" s="581"/>
    </row>
    <row r="9" spans="1:26" s="157" customFormat="1" ht="18" customHeight="1" thickBot="1" thickTop="1">
      <c r="A9" s="167" t="s">
        <v>24</v>
      </c>
      <c r="B9" s="372"/>
      <c r="C9" s="166">
        <f>SUM(C10:C64)</f>
        <v>1389091</v>
      </c>
      <c r="D9" s="160">
        <f>SUM(D10:D64)</f>
        <v>1389091</v>
      </c>
      <c r="E9" s="161">
        <f>SUM(E10:E64)</f>
        <v>66605</v>
      </c>
      <c r="F9" s="160">
        <f>SUM(F10:F64)</f>
        <v>66605</v>
      </c>
      <c r="G9" s="159">
        <f aca="true" t="shared" si="0" ref="G9:G64">SUM(C9:F9)</f>
        <v>2911392</v>
      </c>
      <c r="H9" s="163">
        <f aca="true" t="shared" si="1" ref="H9:H18">G9/$G$9</f>
        <v>1</v>
      </c>
      <c r="I9" s="162">
        <f>SUM(I10:I64)</f>
        <v>1148927</v>
      </c>
      <c r="J9" s="160">
        <f>SUM(J10:J64)</f>
        <v>1148927</v>
      </c>
      <c r="K9" s="161">
        <f>SUM(K10:K64)</f>
        <v>61764</v>
      </c>
      <c r="L9" s="160">
        <f>SUM(L10:L64)</f>
        <v>61764</v>
      </c>
      <c r="M9" s="159">
        <f aca="true" t="shared" si="2" ref="M9:M18">SUM(I9:L9)</f>
        <v>2421382</v>
      </c>
      <c r="N9" s="165">
        <f aca="true" t="shared" si="3" ref="N9:N18">IF(ISERROR(G9/M9-1),"         /0",(G9/M9-1))</f>
        <v>0.20236790394906712</v>
      </c>
      <c r="O9" s="164">
        <f>SUM(O10:O64)</f>
        <v>11571064</v>
      </c>
      <c r="P9" s="160">
        <f>SUM(P10:P64)</f>
        <v>11571064</v>
      </c>
      <c r="Q9" s="161">
        <f>SUM(Q10:Q64)</f>
        <v>619766</v>
      </c>
      <c r="R9" s="160">
        <f>SUM(R10:R64)</f>
        <v>619766</v>
      </c>
      <c r="S9" s="159">
        <f aca="true" t="shared" si="4" ref="S9:S18">SUM(O9:R9)</f>
        <v>24381660</v>
      </c>
      <c r="T9" s="163">
        <f aca="true" t="shared" si="5" ref="T9:T18">S9/$S$9</f>
        <v>1</v>
      </c>
      <c r="U9" s="162">
        <f>SUM(U10:U64)</f>
        <v>10045850</v>
      </c>
      <c r="V9" s="160">
        <f>SUM(V10:V64)</f>
        <v>10045850</v>
      </c>
      <c r="W9" s="161">
        <f>SUM(W10:W64)</f>
        <v>609333</v>
      </c>
      <c r="X9" s="160">
        <f>SUM(X10:X64)</f>
        <v>609333</v>
      </c>
      <c r="Y9" s="159">
        <f aca="true" t="shared" si="6" ref="Y9:Y18">SUM(U9:X9)</f>
        <v>21310366</v>
      </c>
      <c r="Z9" s="158">
        <f>IF(ISERROR(S9/Y9-1),"         /0",(S9/Y9-1))</f>
        <v>0.1441220671667489</v>
      </c>
    </row>
    <row r="10" spans="1:26" ht="21" customHeight="1" thickTop="1">
      <c r="A10" s="156" t="s">
        <v>149</v>
      </c>
      <c r="B10" s="373" t="s">
        <v>359</v>
      </c>
      <c r="C10" s="154">
        <v>505132</v>
      </c>
      <c r="D10" s="150">
        <v>512994</v>
      </c>
      <c r="E10" s="151">
        <v>16328</v>
      </c>
      <c r="F10" s="150">
        <v>14323</v>
      </c>
      <c r="G10" s="149">
        <f t="shared" si="0"/>
        <v>1048777</v>
      </c>
      <c r="H10" s="153">
        <f t="shared" si="1"/>
        <v>0.3602321501192557</v>
      </c>
      <c r="I10" s="152">
        <v>447629</v>
      </c>
      <c r="J10" s="150">
        <v>450372</v>
      </c>
      <c r="K10" s="151">
        <v>12663</v>
      </c>
      <c r="L10" s="150">
        <v>12136</v>
      </c>
      <c r="M10" s="149">
        <f t="shared" si="2"/>
        <v>922800</v>
      </c>
      <c r="N10" s="155">
        <f t="shared" si="3"/>
        <v>0.13651603814477675</v>
      </c>
      <c r="O10" s="154">
        <v>4286644</v>
      </c>
      <c r="P10" s="150">
        <v>4427433</v>
      </c>
      <c r="Q10" s="151">
        <v>142611</v>
      </c>
      <c r="R10" s="150">
        <v>127605</v>
      </c>
      <c r="S10" s="149">
        <f t="shared" si="4"/>
        <v>8984293</v>
      </c>
      <c r="T10" s="153">
        <f t="shared" si="5"/>
        <v>0.3684856978565036</v>
      </c>
      <c r="U10" s="152">
        <v>3825121</v>
      </c>
      <c r="V10" s="150">
        <v>3970045</v>
      </c>
      <c r="W10" s="151">
        <v>131933</v>
      </c>
      <c r="X10" s="150">
        <v>127280</v>
      </c>
      <c r="Y10" s="149">
        <f t="shared" si="6"/>
        <v>8054379</v>
      </c>
      <c r="Z10" s="148">
        <f aca="true" t="shared" si="7" ref="Z10:Z18">IF(ISERROR(S10/Y10-1),"         /0",IF(S10/Y10&gt;5,"  *  ",(S10/Y10-1)))</f>
        <v>0.11545446272145865</v>
      </c>
    </row>
    <row r="11" spans="1:26" ht="21" customHeight="1">
      <c r="A11" s="147" t="s">
        <v>150</v>
      </c>
      <c r="B11" s="374" t="s">
        <v>360</v>
      </c>
      <c r="C11" s="145">
        <v>173276</v>
      </c>
      <c r="D11" s="141">
        <v>172534</v>
      </c>
      <c r="E11" s="142">
        <v>3192</v>
      </c>
      <c r="F11" s="141">
        <v>3034</v>
      </c>
      <c r="G11" s="140">
        <f t="shared" si="0"/>
        <v>352036</v>
      </c>
      <c r="H11" s="144">
        <f t="shared" si="1"/>
        <v>0.12091672986667545</v>
      </c>
      <c r="I11" s="143">
        <v>111596</v>
      </c>
      <c r="J11" s="141">
        <v>110752</v>
      </c>
      <c r="K11" s="142">
        <v>2876</v>
      </c>
      <c r="L11" s="141">
        <v>2986</v>
      </c>
      <c r="M11" s="140">
        <f t="shared" si="2"/>
        <v>228210</v>
      </c>
      <c r="N11" s="146">
        <f t="shared" si="3"/>
        <v>0.5425967310810218</v>
      </c>
      <c r="O11" s="145">
        <v>1254144</v>
      </c>
      <c r="P11" s="141">
        <v>1243911</v>
      </c>
      <c r="Q11" s="142">
        <v>35919</v>
      </c>
      <c r="R11" s="141">
        <v>38223</v>
      </c>
      <c r="S11" s="140">
        <f t="shared" si="4"/>
        <v>2572197</v>
      </c>
      <c r="T11" s="144">
        <f t="shared" si="5"/>
        <v>0.10549720568656933</v>
      </c>
      <c r="U11" s="143">
        <v>958337</v>
      </c>
      <c r="V11" s="141">
        <v>956082</v>
      </c>
      <c r="W11" s="142">
        <v>28858</v>
      </c>
      <c r="X11" s="141">
        <v>30198</v>
      </c>
      <c r="Y11" s="140">
        <f t="shared" si="6"/>
        <v>1973475</v>
      </c>
      <c r="Z11" s="139">
        <f t="shared" si="7"/>
        <v>0.30338463877170985</v>
      </c>
    </row>
    <row r="12" spans="1:26" ht="21" customHeight="1">
      <c r="A12" s="147" t="s">
        <v>151</v>
      </c>
      <c r="B12" s="374" t="s">
        <v>361</v>
      </c>
      <c r="C12" s="145">
        <v>120711</v>
      </c>
      <c r="D12" s="141">
        <v>120667</v>
      </c>
      <c r="E12" s="142">
        <v>2886</v>
      </c>
      <c r="F12" s="141">
        <v>3165</v>
      </c>
      <c r="G12" s="140">
        <f t="shared" si="0"/>
        <v>247429</v>
      </c>
      <c r="H12" s="144">
        <f t="shared" si="1"/>
        <v>0.08498649443290357</v>
      </c>
      <c r="I12" s="143">
        <v>94268</v>
      </c>
      <c r="J12" s="141">
        <v>94714</v>
      </c>
      <c r="K12" s="142">
        <v>2536</v>
      </c>
      <c r="L12" s="141">
        <v>2297</v>
      </c>
      <c r="M12" s="140">
        <f t="shared" si="2"/>
        <v>193815</v>
      </c>
      <c r="N12" s="146">
        <f t="shared" si="3"/>
        <v>0.2766246162577717</v>
      </c>
      <c r="O12" s="145">
        <v>997626</v>
      </c>
      <c r="P12" s="141">
        <v>975722</v>
      </c>
      <c r="Q12" s="142">
        <v>29199</v>
      </c>
      <c r="R12" s="141">
        <v>29916</v>
      </c>
      <c r="S12" s="140">
        <f t="shared" si="4"/>
        <v>2032463</v>
      </c>
      <c r="T12" s="144">
        <f t="shared" si="5"/>
        <v>0.08336032083131337</v>
      </c>
      <c r="U12" s="143">
        <v>882427</v>
      </c>
      <c r="V12" s="141">
        <v>862030</v>
      </c>
      <c r="W12" s="142">
        <v>23677</v>
      </c>
      <c r="X12" s="141">
        <v>28119</v>
      </c>
      <c r="Y12" s="140">
        <f t="shared" si="6"/>
        <v>1796253</v>
      </c>
      <c r="Z12" s="139">
        <f t="shared" si="7"/>
        <v>0.13150152010880434</v>
      </c>
    </row>
    <row r="13" spans="1:26" ht="21" customHeight="1">
      <c r="A13" s="147" t="s">
        <v>152</v>
      </c>
      <c r="B13" s="374" t="s">
        <v>362</v>
      </c>
      <c r="C13" s="145">
        <v>112076</v>
      </c>
      <c r="D13" s="141">
        <v>111018</v>
      </c>
      <c r="E13" s="142">
        <v>128</v>
      </c>
      <c r="F13" s="141">
        <v>456</v>
      </c>
      <c r="G13" s="140">
        <f t="shared" si="0"/>
        <v>223678</v>
      </c>
      <c r="H13" s="144">
        <f t="shared" si="1"/>
        <v>0.07682854112397094</v>
      </c>
      <c r="I13" s="143">
        <v>69130</v>
      </c>
      <c r="J13" s="141">
        <v>69012</v>
      </c>
      <c r="K13" s="142">
        <v>419</v>
      </c>
      <c r="L13" s="141">
        <v>400</v>
      </c>
      <c r="M13" s="140">
        <f t="shared" si="2"/>
        <v>138961</v>
      </c>
      <c r="N13" s="146">
        <f t="shared" si="3"/>
        <v>0.6096458718633286</v>
      </c>
      <c r="O13" s="145">
        <v>851819</v>
      </c>
      <c r="P13" s="141">
        <v>836971</v>
      </c>
      <c r="Q13" s="142">
        <v>10027</v>
      </c>
      <c r="R13" s="141">
        <v>8673</v>
      </c>
      <c r="S13" s="140">
        <f t="shared" si="4"/>
        <v>1707490</v>
      </c>
      <c r="T13" s="144">
        <f t="shared" si="5"/>
        <v>0.07003173696950905</v>
      </c>
      <c r="U13" s="143">
        <v>654730</v>
      </c>
      <c r="V13" s="141">
        <v>631473</v>
      </c>
      <c r="W13" s="142">
        <v>7096</v>
      </c>
      <c r="X13" s="141">
        <v>6849</v>
      </c>
      <c r="Y13" s="140">
        <f t="shared" si="6"/>
        <v>1300148</v>
      </c>
      <c r="Z13" s="139">
        <f t="shared" si="7"/>
        <v>0.31330433150687464</v>
      </c>
    </row>
    <row r="14" spans="1:26" ht="21" customHeight="1">
      <c r="A14" s="147" t="s">
        <v>153</v>
      </c>
      <c r="B14" s="374" t="s">
        <v>363</v>
      </c>
      <c r="C14" s="145">
        <v>74060</v>
      </c>
      <c r="D14" s="141">
        <v>72821</v>
      </c>
      <c r="E14" s="142">
        <v>1009</v>
      </c>
      <c r="F14" s="141">
        <v>1095</v>
      </c>
      <c r="G14" s="140">
        <f t="shared" si="0"/>
        <v>148985</v>
      </c>
      <c r="H14" s="144">
        <f t="shared" si="1"/>
        <v>0.051173115815390025</v>
      </c>
      <c r="I14" s="143">
        <v>57111</v>
      </c>
      <c r="J14" s="141">
        <v>56901</v>
      </c>
      <c r="K14" s="142">
        <v>1041</v>
      </c>
      <c r="L14" s="141">
        <v>1038</v>
      </c>
      <c r="M14" s="140">
        <f t="shared" si="2"/>
        <v>116091</v>
      </c>
      <c r="N14" s="146">
        <f t="shared" si="3"/>
        <v>0.2833466849282029</v>
      </c>
      <c r="O14" s="145">
        <v>608834</v>
      </c>
      <c r="P14" s="141">
        <v>592114</v>
      </c>
      <c r="Q14" s="142">
        <v>8227</v>
      </c>
      <c r="R14" s="141">
        <v>8918</v>
      </c>
      <c r="S14" s="140">
        <f t="shared" si="4"/>
        <v>1218093</v>
      </c>
      <c r="T14" s="144">
        <f t="shared" si="5"/>
        <v>0.04995939570972608</v>
      </c>
      <c r="U14" s="143">
        <v>497621</v>
      </c>
      <c r="V14" s="141">
        <v>479369</v>
      </c>
      <c r="W14" s="142">
        <v>22596</v>
      </c>
      <c r="X14" s="141">
        <v>20861</v>
      </c>
      <c r="Y14" s="140">
        <f t="shared" si="6"/>
        <v>1020447</v>
      </c>
      <c r="Z14" s="139">
        <f t="shared" si="7"/>
        <v>0.1936857083219412</v>
      </c>
    </row>
    <row r="15" spans="1:26" ht="21" customHeight="1">
      <c r="A15" s="147" t="s">
        <v>154</v>
      </c>
      <c r="B15" s="374" t="s">
        <v>364</v>
      </c>
      <c r="C15" s="145">
        <v>54748</v>
      </c>
      <c r="D15" s="141">
        <v>54250</v>
      </c>
      <c r="E15" s="142">
        <v>1812</v>
      </c>
      <c r="F15" s="141">
        <v>1633</v>
      </c>
      <c r="G15" s="140">
        <f t="shared" si="0"/>
        <v>112443</v>
      </c>
      <c r="H15" s="144">
        <f t="shared" si="1"/>
        <v>0.03862173146041481</v>
      </c>
      <c r="I15" s="143">
        <v>47717</v>
      </c>
      <c r="J15" s="141">
        <v>47250</v>
      </c>
      <c r="K15" s="142">
        <v>1972</v>
      </c>
      <c r="L15" s="141">
        <v>2067</v>
      </c>
      <c r="M15" s="140">
        <f t="shared" si="2"/>
        <v>99006</v>
      </c>
      <c r="N15" s="146">
        <f t="shared" si="3"/>
        <v>0.1357190473304648</v>
      </c>
      <c r="O15" s="145">
        <v>459523</v>
      </c>
      <c r="P15" s="141">
        <v>452724</v>
      </c>
      <c r="Q15" s="142">
        <v>14170</v>
      </c>
      <c r="R15" s="141">
        <v>14341</v>
      </c>
      <c r="S15" s="140">
        <f t="shared" si="4"/>
        <v>940758</v>
      </c>
      <c r="T15" s="144">
        <f t="shared" si="5"/>
        <v>0.038584657484355044</v>
      </c>
      <c r="U15" s="143">
        <v>412010</v>
      </c>
      <c r="V15" s="141">
        <v>400543</v>
      </c>
      <c r="W15" s="142">
        <v>17970</v>
      </c>
      <c r="X15" s="141">
        <v>18626</v>
      </c>
      <c r="Y15" s="140">
        <f t="shared" si="6"/>
        <v>849149</v>
      </c>
      <c r="Z15" s="139">
        <f t="shared" si="7"/>
        <v>0.107883304343525</v>
      </c>
    </row>
    <row r="16" spans="1:26" ht="21" customHeight="1">
      <c r="A16" s="147" t="s">
        <v>155</v>
      </c>
      <c r="B16" s="374" t="s">
        <v>365</v>
      </c>
      <c r="C16" s="145">
        <v>34836</v>
      </c>
      <c r="D16" s="141">
        <v>36015</v>
      </c>
      <c r="E16" s="142">
        <v>12584</v>
      </c>
      <c r="F16" s="141">
        <v>12981</v>
      </c>
      <c r="G16" s="140">
        <f>SUM(C16:F16)</f>
        <v>96416</v>
      </c>
      <c r="H16" s="144">
        <f>G16/$G$9</f>
        <v>0.03311680460755542</v>
      </c>
      <c r="I16" s="143">
        <v>26836</v>
      </c>
      <c r="J16" s="141">
        <v>28318</v>
      </c>
      <c r="K16" s="142">
        <v>10413</v>
      </c>
      <c r="L16" s="141">
        <v>10752</v>
      </c>
      <c r="M16" s="140">
        <f>SUM(I16:L16)</f>
        <v>76319</v>
      </c>
      <c r="N16" s="146">
        <f>IF(ISERROR(G16/M16-1),"         /0",(G16/M16-1))</f>
        <v>0.26332892202465974</v>
      </c>
      <c r="O16" s="145">
        <v>303248</v>
      </c>
      <c r="P16" s="141">
        <v>302538</v>
      </c>
      <c r="Q16" s="142">
        <v>121705</v>
      </c>
      <c r="R16" s="141">
        <v>119308</v>
      </c>
      <c r="S16" s="140">
        <f>SUM(O16:R16)</f>
        <v>846799</v>
      </c>
      <c r="T16" s="144">
        <f>S16/$S$9</f>
        <v>0.03473098222188317</v>
      </c>
      <c r="U16" s="143">
        <v>261315</v>
      </c>
      <c r="V16" s="141">
        <v>259907</v>
      </c>
      <c r="W16" s="142">
        <v>99210</v>
      </c>
      <c r="X16" s="141">
        <v>91642</v>
      </c>
      <c r="Y16" s="140">
        <f>SUM(U16:X16)</f>
        <v>712074</v>
      </c>
      <c r="Z16" s="139">
        <f>IF(ISERROR(S16/Y16-1),"         /0",IF(S16/Y16&gt;5,"  *  ",(S16/Y16-1)))</f>
        <v>0.18920084148557592</v>
      </c>
    </row>
    <row r="17" spans="1:26" ht="21" customHeight="1">
      <c r="A17" s="147" t="s">
        <v>366</v>
      </c>
      <c r="B17" s="374" t="s">
        <v>367</v>
      </c>
      <c r="C17" s="145">
        <v>37612</v>
      </c>
      <c r="D17" s="141">
        <v>37126</v>
      </c>
      <c r="E17" s="142">
        <v>888</v>
      </c>
      <c r="F17" s="141">
        <v>855</v>
      </c>
      <c r="G17" s="140">
        <f>SUM(C17:F17)</f>
        <v>76481</v>
      </c>
      <c r="H17" s="144">
        <f>G17/$G$9</f>
        <v>0.02626956452446115</v>
      </c>
      <c r="I17" s="143">
        <v>37798</v>
      </c>
      <c r="J17" s="141">
        <v>37418</v>
      </c>
      <c r="K17" s="142">
        <v>988</v>
      </c>
      <c r="L17" s="141">
        <v>1050</v>
      </c>
      <c r="M17" s="140">
        <f>SUM(I17:L17)</f>
        <v>77254</v>
      </c>
      <c r="N17" s="146">
        <f>IF(ISERROR(G17/M17-1),"         /0",(G17/M17-1))</f>
        <v>-0.010005954384239013</v>
      </c>
      <c r="O17" s="145">
        <v>326387</v>
      </c>
      <c r="P17" s="141">
        <v>330551</v>
      </c>
      <c r="Q17" s="142">
        <v>8436</v>
      </c>
      <c r="R17" s="141">
        <v>9162</v>
      </c>
      <c r="S17" s="140">
        <f>SUM(O17:R17)</f>
        <v>674536</v>
      </c>
      <c r="T17" s="144">
        <f>S17/$S$9</f>
        <v>0.027665712670917404</v>
      </c>
      <c r="U17" s="143">
        <v>323298</v>
      </c>
      <c r="V17" s="141">
        <v>325906</v>
      </c>
      <c r="W17" s="142">
        <v>9113</v>
      </c>
      <c r="X17" s="141">
        <v>10967</v>
      </c>
      <c r="Y17" s="140">
        <f>SUM(U17:X17)</f>
        <v>669284</v>
      </c>
      <c r="Z17" s="139">
        <f>IF(ISERROR(S17/Y17-1),"         /0",IF(S17/Y17&gt;5,"  *  ",(S17/Y17-1)))</f>
        <v>0.007847191924504449</v>
      </c>
    </row>
    <row r="18" spans="1:26" ht="21" customHeight="1">
      <c r="A18" s="147" t="s">
        <v>157</v>
      </c>
      <c r="B18" s="374" t="s">
        <v>368</v>
      </c>
      <c r="C18" s="145">
        <v>34901</v>
      </c>
      <c r="D18" s="141">
        <v>37108</v>
      </c>
      <c r="E18" s="142">
        <v>566</v>
      </c>
      <c r="F18" s="141">
        <v>547</v>
      </c>
      <c r="G18" s="140">
        <f t="shared" si="0"/>
        <v>73122</v>
      </c>
      <c r="H18" s="144">
        <f t="shared" si="1"/>
        <v>0.025115820885679426</v>
      </c>
      <c r="I18" s="143">
        <v>29560</v>
      </c>
      <c r="J18" s="141">
        <v>30348</v>
      </c>
      <c r="K18" s="142">
        <v>252</v>
      </c>
      <c r="L18" s="141">
        <v>335</v>
      </c>
      <c r="M18" s="140">
        <f t="shared" si="2"/>
        <v>60495</v>
      </c>
      <c r="N18" s="146">
        <f t="shared" si="3"/>
        <v>0.20872799404909492</v>
      </c>
      <c r="O18" s="145">
        <v>314855</v>
      </c>
      <c r="P18" s="141">
        <v>312673</v>
      </c>
      <c r="Q18" s="142">
        <v>2995</v>
      </c>
      <c r="R18" s="141">
        <v>3217</v>
      </c>
      <c r="S18" s="140">
        <f t="shared" si="4"/>
        <v>633740</v>
      </c>
      <c r="T18" s="144">
        <f t="shared" si="5"/>
        <v>0.02599248779615498</v>
      </c>
      <c r="U18" s="143">
        <v>277065</v>
      </c>
      <c r="V18" s="141">
        <v>272856</v>
      </c>
      <c r="W18" s="142">
        <v>4092</v>
      </c>
      <c r="X18" s="141">
        <v>3913</v>
      </c>
      <c r="Y18" s="140">
        <f t="shared" si="6"/>
        <v>557926</v>
      </c>
      <c r="Z18" s="139">
        <f t="shared" si="7"/>
        <v>0.13588540415754058</v>
      </c>
    </row>
    <row r="19" spans="1:26" ht="21" customHeight="1">
      <c r="A19" s="147" t="s">
        <v>156</v>
      </c>
      <c r="B19" s="374" t="s">
        <v>369</v>
      </c>
      <c r="C19" s="145">
        <v>35235</v>
      </c>
      <c r="D19" s="141">
        <v>33321</v>
      </c>
      <c r="E19" s="142">
        <v>1832</v>
      </c>
      <c r="F19" s="141">
        <v>1887</v>
      </c>
      <c r="G19" s="140">
        <f t="shared" si="0"/>
        <v>72275</v>
      </c>
      <c r="H19" s="144">
        <f aca="true" t="shared" si="8" ref="H19:H29">G19/$G$9</f>
        <v>0.024824894758246226</v>
      </c>
      <c r="I19" s="143">
        <v>26961</v>
      </c>
      <c r="J19" s="141">
        <v>25577</v>
      </c>
      <c r="K19" s="142">
        <v>1317</v>
      </c>
      <c r="L19" s="141">
        <v>1256</v>
      </c>
      <c r="M19" s="140">
        <f aca="true" t="shared" si="9" ref="M19:M29">SUM(I19:L19)</f>
        <v>55111</v>
      </c>
      <c r="N19" s="146">
        <f aca="true" t="shared" si="10" ref="N19:N29">IF(ISERROR(G19/M19-1),"         /0",(G19/M19-1))</f>
        <v>0.31144417629874255</v>
      </c>
      <c r="O19" s="145">
        <v>296142</v>
      </c>
      <c r="P19" s="141">
        <v>284258</v>
      </c>
      <c r="Q19" s="142">
        <v>15495</v>
      </c>
      <c r="R19" s="141">
        <v>16427</v>
      </c>
      <c r="S19" s="140">
        <f aca="true" t="shared" si="11" ref="S19:S29">SUM(O19:R19)</f>
        <v>612322</v>
      </c>
      <c r="T19" s="144">
        <f aca="true" t="shared" si="12" ref="T19:T29">S19/$S$9</f>
        <v>0.025114040635461243</v>
      </c>
      <c r="U19" s="143">
        <v>253687</v>
      </c>
      <c r="V19" s="141">
        <v>238509</v>
      </c>
      <c r="W19" s="142">
        <v>12615</v>
      </c>
      <c r="X19" s="141">
        <v>13310</v>
      </c>
      <c r="Y19" s="140">
        <f aca="true" t="shared" si="13" ref="Y19:Y29">SUM(U19:X19)</f>
        <v>518121</v>
      </c>
      <c r="Z19" s="139">
        <f aca="true" t="shared" si="14" ref="Z19:Z29">IF(ISERROR(S19/Y19-1),"         /0",IF(S19/Y19&gt;5,"  *  ",(S19/Y19-1)))</f>
        <v>0.18181274258329627</v>
      </c>
    </row>
    <row r="20" spans="1:26" ht="21" customHeight="1">
      <c r="A20" s="147" t="s">
        <v>370</v>
      </c>
      <c r="B20" s="374" t="s">
        <v>371</v>
      </c>
      <c r="C20" s="145">
        <v>33845</v>
      </c>
      <c r="D20" s="141">
        <v>32852</v>
      </c>
      <c r="E20" s="142">
        <v>1359</v>
      </c>
      <c r="F20" s="141">
        <v>1428</v>
      </c>
      <c r="G20" s="140">
        <f t="shared" si="0"/>
        <v>69484</v>
      </c>
      <c r="H20" s="144">
        <f t="shared" si="8"/>
        <v>0.023866246798782163</v>
      </c>
      <c r="I20" s="143">
        <v>33458</v>
      </c>
      <c r="J20" s="141">
        <v>33475</v>
      </c>
      <c r="K20" s="142">
        <v>119</v>
      </c>
      <c r="L20" s="141">
        <v>133</v>
      </c>
      <c r="M20" s="140">
        <f t="shared" si="9"/>
        <v>67185</v>
      </c>
      <c r="N20" s="146">
        <f t="shared" si="10"/>
        <v>0.03421894768177425</v>
      </c>
      <c r="O20" s="145">
        <v>358784</v>
      </c>
      <c r="P20" s="141">
        <v>348389</v>
      </c>
      <c r="Q20" s="142">
        <v>4010</v>
      </c>
      <c r="R20" s="141">
        <v>3691</v>
      </c>
      <c r="S20" s="140">
        <f t="shared" si="11"/>
        <v>714874</v>
      </c>
      <c r="T20" s="144">
        <f t="shared" si="12"/>
        <v>0.02932015293462381</v>
      </c>
      <c r="U20" s="143">
        <v>305790</v>
      </c>
      <c r="V20" s="141">
        <v>296281</v>
      </c>
      <c r="W20" s="142">
        <v>10169</v>
      </c>
      <c r="X20" s="141">
        <v>8457</v>
      </c>
      <c r="Y20" s="140">
        <f t="shared" si="13"/>
        <v>620697</v>
      </c>
      <c r="Z20" s="139">
        <f t="shared" si="14"/>
        <v>0.15172781566529236</v>
      </c>
    </row>
    <row r="21" spans="1:26" ht="21" customHeight="1">
      <c r="A21" s="147" t="s">
        <v>372</v>
      </c>
      <c r="B21" s="374" t="s">
        <v>373</v>
      </c>
      <c r="C21" s="145">
        <v>22008</v>
      </c>
      <c r="D21" s="141">
        <v>21518</v>
      </c>
      <c r="E21" s="142">
        <v>595</v>
      </c>
      <c r="F21" s="141">
        <v>609</v>
      </c>
      <c r="G21" s="140">
        <f t="shared" si="0"/>
        <v>44730</v>
      </c>
      <c r="H21" s="144">
        <f>G21/$G$9</f>
        <v>0.015363784746265704</v>
      </c>
      <c r="I21" s="143">
        <v>21986</v>
      </c>
      <c r="J21" s="141">
        <v>21657</v>
      </c>
      <c r="K21" s="142">
        <v>104</v>
      </c>
      <c r="L21" s="141">
        <v>97</v>
      </c>
      <c r="M21" s="140">
        <f>SUM(I21:L21)</f>
        <v>43844</v>
      </c>
      <c r="N21" s="146">
        <f>IF(ISERROR(G21/M21-1),"         /0",(G21/M21-1))</f>
        <v>0.020208010218045747</v>
      </c>
      <c r="O21" s="145">
        <v>206022</v>
      </c>
      <c r="P21" s="141">
        <v>197898</v>
      </c>
      <c r="Q21" s="142">
        <v>1529</v>
      </c>
      <c r="R21" s="141">
        <v>1799</v>
      </c>
      <c r="S21" s="140">
        <f>SUM(O21:R21)</f>
        <v>407248</v>
      </c>
      <c r="T21" s="144">
        <f>S21/$S$9</f>
        <v>0.016703046470174714</v>
      </c>
      <c r="U21" s="143">
        <v>211134</v>
      </c>
      <c r="V21" s="141">
        <v>201553</v>
      </c>
      <c r="W21" s="142">
        <v>1118</v>
      </c>
      <c r="X21" s="141">
        <v>980</v>
      </c>
      <c r="Y21" s="140">
        <f>SUM(U21:X21)</f>
        <v>414785</v>
      </c>
      <c r="Z21" s="139">
        <f>IF(ISERROR(S21/Y21-1),"         /0",IF(S21/Y21&gt;5,"  *  ",(S21/Y21-1)))</f>
        <v>-0.018170859601962408</v>
      </c>
    </row>
    <row r="22" spans="1:26" ht="21" customHeight="1">
      <c r="A22" s="147" t="s">
        <v>374</v>
      </c>
      <c r="B22" s="374" t="s">
        <v>374</v>
      </c>
      <c r="C22" s="145">
        <v>16133</v>
      </c>
      <c r="D22" s="141">
        <v>15273</v>
      </c>
      <c r="E22" s="142">
        <v>1308</v>
      </c>
      <c r="F22" s="141">
        <v>1320</v>
      </c>
      <c r="G22" s="140">
        <f t="shared" si="0"/>
        <v>34034</v>
      </c>
      <c r="H22" s="144">
        <f>G22/$G$9</f>
        <v>0.011689940756861323</v>
      </c>
      <c r="I22" s="143">
        <v>13948</v>
      </c>
      <c r="J22" s="141">
        <v>13219</v>
      </c>
      <c r="K22" s="142">
        <v>1802</v>
      </c>
      <c r="L22" s="141">
        <v>1757</v>
      </c>
      <c r="M22" s="140">
        <f>SUM(I22:L22)</f>
        <v>30726</v>
      </c>
      <c r="N22" s="146">
        <f>IF(ISERROR(G22/M22-1),"         /0",(G22/M22-1))</f>
        <v>0.10766126407602683</v>
      </c>
      <c r="O22" s="145">
        <v>131615</v>
      </c>
      <c r="P22" s="141">
        <v>125830</v>
      </c>
      <c r="Q22" s="142">
        <v>16211</v>
      </c>
      <c r="R22" s="141">
        <v>16163</v>
      </c>
      <c r="S22" s="140">
        <f>SUM(O22:R22)</f>
        <v>289819</v>
      </c>
      <c r="T22" s="144">
        <f>S22/$S$9</f>
        <v>0.011886762427168619</v>
      </c>
      <c r="U22" s="143">
        <v>102323</v>
      </c>
      <c r="V22" s="141">
        <v>100261</v>
      </c>
      <c r="W22" s="142">
        <v>17057</v>
      </c>
      <c r="X22" s="141">
        <v>15858</v>
      </c>
      <c r="Y22" s="140">
        <f>SUM(U22:X22)</f>
        <v>235499</v>
      </c>
      <c r="Z22" s="139">
        <f>IF(ISERROR(S22/Y22-1),"         /0",IF(S22/Y22&gt;5,"  *  ",(S22/Y22-1)))</f>
        <v>0.23065915354205324</v>
      </c>
    </row>
    <row r="23" spans="1:26" ht="21" customHeight="1">
      <c r="A23" s="147" t="s">
        <v>375</v>
      </c>
      <c r="B23" s="374" t="s">
        <v>376</v>
      </c>
      <c r="C23" s="145">
        <v>12574</v>
      </c>
      <c r="D23" s="141">
        <v>12214</v>
      </c>
      <c r="E23" s="142">
        <v>680</v>
      </c>
      <c r="F23" s="141">
        <v>610</v>
      </c>
      <c r="G23" s="140">
        <f t="shared" si="0"/>
        <v>26078</v>
      </c>
      <c r="H23" s="144">
        <f>G23/$G$9</f>
        <v>0.008957227333179454</v>
      </c>
      <c r="I23" s="143">
        <v>11845</v>
      </c>
      <c r="J23" s="141">
        <v>11646</v>
      </c>
      <c r="K23" s="142">
        <v>595</v>
      </c>
      <c r="L23" s="141">
        <v>695</v>
      </c>
      <c r="M23" s="140">
        <f>SUM(I23:L23)</f>
        <v>24781</v>
      </c>
      <c r="N23" s="146">
        <f>IF(ISERROR(G23/M23-1),"         /0",(G23/M23-1))</f>
        <v>0.0523384851297366</v>
      </c>
      <c r="O23" s="145">
        <v>108297</v>
      </c>
      <c r="P23" s="141">
        <v>105053</v>
      </c>
      <c r="Q23" s="142">
        <v>4822</v>
      </c>
      <c r="R23" s="141">
        <v>4827</v>
      </c>
      <c r="S23" s="140">
        <f>SUM(O23:R23)</f>
        <v>222999</v>
      </c>
      <c r="T23" s="144">
        <f>S23/$S$9</f>
        <v>0.009146177905852185</v>
      </c>
      <c r="U23" s="143">
        <v>94564</v>
      </c>
      <c r="V23" s="141">
        <v>91146</v>
      </c>
      <c r="W23" s="142">
        <v>6684</v>
      </c>
      <c r="X23" s="141">
        <v>6655</v>
      </c>
      <c r="Y23" s="140">
        <f>SUM(U23:X23)</f>
        <v>199049</v>
      </c>
      <c r="Z23" s="139">
        <f>IF(ISERROR(S23/Y23-1),"         /0",IF(S23/Y23&gt;5,"  *  ",(S23/Y23-1)))</f>
        <v>0.12032213173640671</v>
      </c>
    </row>
    <row r="24" spans="1:26" ht="21" customHeight="1">
      <c r="A24" s="147" t="s">
        <v>377</v>
      </c>
      <c r="B24" s="374" t="s">
        <v>378</v>
      </c>
      <c r="C24" s="145">
        <v>12483</v>
      </c>
      <c r="D24" s="141">
        <v>12230</v>
      </c>
      <c r="E24" s="142">
        <v>137</v>
      </c>
      <c r="F24" s="141">
        <v>52</v>
      </c>
      <c r="G24" s="140">
        <f t="shared" si="0"/>
        <v>24902</v>
      </c>
      <c r="H24" s="144">
        <f t="shared" si="8"/>
        <v>0.008553296842197822</v>
      </c>
      <c r="I24" s="143">
        <v>11378</v>
      </c>
      <c r="J24" s="141">
        <v>11342</v>
      </c>
      <c r="K24" s="142">
        <v>145</v>
      </c>
      <c r="L24" s="141">
        <v>158</v>
      </c>
      <c r="M24" s="140">
        <f t="shared" si="9"/>
        <v>23023</v>
      </c>
      <c r="N24" s="146">
        <f t="shared" si="10"/>
        <v>0.08161403813577728</v>
      </c>
      <c r="O24" s="145">
        <v>109097</v>
      </c>
      <c r="P24" s="141">
        <v>103933</v>
      </c>
      <c r="Q24" s="142">
        <v>1714</v>
      </c>
      <c r="R24" s="141">
        <v>1351</v>
      </c>
      <c r="S24" s="140">
        <f t="shared" si="11"/>
        <v>216095</v>
      </c>
      <c r="T24" s="144">
        <f t="shared" si="12"/>
        <v>0.008863014249234876</v>
      </c>
      <c r="U24" s="143">
        <v>103673</v>
      </c>
      <c r="V24" s="141">
        <v>99018</v>
      </c>
      <c r="W24" s="142">
        <v>1988</v>
      </c>
      <c r="X24" s="141">
        <v>1763</v>
      </c>
      <c r="Y24" s="140">
        <f t="shared" si="13"/>
        <v>206442</v>
      </c>
      <c r="Z24" s="139">
        <f t="shared" si="14"/>
        <v>0.04675889596109317</v>
      </c>
    </row>
    <row r="25" spans="1:26" ht="21" customHeight="1">
      <c r="A25" s="147" t="s">
        <v>379</v>
      </c>
      <c r="B25" s="374" t="s">
        <v>380</v>
      </c>
      <c r="C25" s="145">
        <v>10806</v>
      </c>
      <c r="D25" s="141">
        <v>11078</v>
      </c>
      <c r="E25" s="142">
        <v>1407</v>
      </c>
      <c r="F25" s="141">
        <v>1460</v>
      </c>
      <c r="G25" s="140">
        <f t="shared" si="0"/>
        <v>24751</v>
      </c>
      <c r="H25" s="144">
        <f t="shared" si="8"/>
        <v>0.008501431617590486</v>
      </c>
      <c r="I25" s="143">
        <v>10178</v>
      </c>
      <c r="J25" s="141">
        <v>10285</v>
      </c>
      <c r="K25" s="142">
        <v>1154</v>
      </c>
      <c r="L25" s="141">
        <v>1023</v>
      </c>
      <c r="M25" s="140">
        <f t="shared" si="9"/>
        <v>22640</v>
      </c>
      <c r="N25" s="146">
        <f t="shared" si="10"/>
        <v>0.09324204946996462</v>
      </c>
      <c r="O25" s="145">
        <v>98669</v>
      </c>
      <c r="P25" s="141">
        <v>93058</v>
      </c>
      <c r="Q25" s="142">
        <v>11053</v>
      </c>
      <c r="R25" s="141">
        <v>11123</v>
      </c>
      <c r="S25" s="140">
        <f t="shared" si="11"/>
        <v>213903</v>
      </c>
      <c r="T25" s="144">
        <f t="shared" si="12"/>
        <v>0.008773110608547572</v>
      </c>
      <c r="U25" s="143">
        <v>95711</v>
      </c>
      <c r="V25" s="141">
        <v>89682</v>
      </c>
      <c r="W25" s="142">
        <v>9976</v>
      </c>
      <c r="X25" s="141">
        <v>10025</v>
      </c>
      <c r="Y25" s="140">
        <f t="shared" si="13"/>
        <v>205394</v>
      </c>
      <c r="Z25" s="139">
        <f t="shared" si="14"/>
        <v>0.041427695064120584</v>
      </c>
    </row>
    <row r="26" spans="1:26" ht="21" customHeight="1">
      <c r="A26" s="147" t="s">
        <v>158</v>
      </c>
      <c r="B26" s="374" t="s">
        <v>381</v>
      </c>
      <c r="C26" s="145">
        <v>11083</v>
      </c>
      <c r="D26" s="141">
        <v>10126</v>
      </c>
      <c r="E26" s="142">
        <v>25</v>
      </c>
      <c r="F26" s="141">
        <v>38</v>
      </c>
      <c r="G26" s="140">
        <f t="shared" si="0"/>
        <v>21272</v>
      </c>
      <c r="H26" s="144">
        <f t="shared" si="8"/>
        <v>0.0073064705817698205</v>
      </c>
      <c r="I26" s="143">
        <v>10757</v>
      </c>
      <c r="J26" s="141">
        <v>10368</v>
      </c>
      <c r="K26" s="142">
        <v>1150</v>
      </c>
      <c r="L26" s="141">
        <v>1109</v>
      </c>
      <c r="M26" s="140">
        <f t="shared" si="9"/>
        <v>23384</v>
      </c>
      <c r="N26" s="146">
        <f t="shared" si="10"/>
        <v>-0.0903181662675333</v>
      </c>
      <c r="O26" s="145">
        <v>106602</v>
      </c>
      <c r="P26" s="141">
        <v>98992</v>
      </c>
      <c r="Q26" s="142">
        <v>1763</v>
      </c>
      <c r="R26" s="141">
        <v>1565</v>
      </c>
      <c r="S26" s="140">
        <f t="shared" si="11"/>
        <v>208922</v>
      </c>
      <c r="T26" s="144">
        <f t="shared" si="12"/>
        <v>0.008568817709704753</v>
      </c>
      <c r="U26" s="143">
        <v>87257</v>
      </c>
      <c r="V26" s="141">
        <v>81262</v>
      </c>
      <c r="W26" s="142">
        <v>2864</v>
      </c>
      <c r="X26" s="141">
        <v>2634</v>
      </c>
      <c r="Y26" s="140">
        <f t="shared" si="13"/>
        <v>174017</v>
      </c>
      <c r="Z26" s="139">
        <f t="shared" si="14"/>
        <v>0.20058385100306286</v>
      </c>
    </row>
    <row r="27" spans="1:26" ht="21" customHeight="1">
      <c r="A27" s="147" t="s">
        <v>382</v>
      </c>
      <c r="B27" s="374" t="s">
        <v>383</v>
      </c>
      <c r="C27" s="145">
        <v>9407</v>
      </c>
      <c r="D27" s="141">
        <v>9464</v>
      </c>
      <c r="E27" s="142">
        <v>23</v>
      </c>
      <c r="F27" s="141">
        <v>21</v>
      </c>
      <c r="G27" s="140">
        <f t="shared" si="0"/>
        <v>18915</v>
      </c>
      <c r="H27" s="144">
        <f t="shared" si="8"/>
        <v>0.006496892208263264</v>
      </c>
      <c r="I27" s="143">
        <v>10451</v>
      </c>
      <c r="J27" s="141">
        <v>10223</v>
      </c>
      <c r="K27" s="142">
        <v>12</v>
      </c>
      <c r="L27" s="141">
        <v>8</v>
      </c>
      <c r="M27" s="140">
        <f t="shared" si="9"/>
        <v>20694</v>
      </c>
      <c r="N27" s="146">
        <f t="shared" si="10"/>
        <v>-0.08596694694114237</v>
      </c>
      <c r="O27" s="145">
        <v>84651</v>
      </c>
      <c r="P27" s="141">
        <v>82059</v>
      </c>
      <c r="Q27" s="142">
        <v>982</v>
      </c>
      <c r="R27" s="141">
        <v>796</v>
      </c>
      <c r="S27" s="140">
        <f t="shared" si="11"/>
        <v>168488</v>
      </c>
      <c r="T27" s="144">
        <f t="shared" si="12"/>
        <v>0.006910440060274813</v>
      </c>
      <c r="U27" s="143">
        <v>86996</v>
      </c>
      <c r="V27" s="141">
        <v>82327</v>
      </c>
      <c r="W27" s="142">
        <v>1069</v>
      </c>
      <c r="X27" s="141">
        <v>756</v>
      </c>
      <c r="Y27" s="140">
        <f t="shared" si="13"/>
        <v>171148</v>
      </c>
      <c r="Z27" s="139">
        <f t="shared" si="14"/>
        <v>-0.015542103910066163</v>
      </c>
    </row>
    <row r="28" spans="1:26" ht="21" customHeight="1">
      <c r="A28" s="147" t="s">
        <v>384</v>
      </c>
      <c r="B28" s="374" t="s">
        <v>385</v>
      </c>
      <c r="C28" s="145">
        <v>9419</v>
      </c>
      <c r="D28" s="141">
        <v>9239</v>
      </c>
      <c r="E28" s="142">
        <v>20</v>
      </c>
      <c r="F28" s="141">
        <v>22</v>
      </c>
      <c r="G28" s="140">
        <f t="shared" si="0"/>
        <v>18700</v>
      </c>
      <c r="H28" s="144">
        <f t="shared" si="8"/>
        <v>0.0064230443719018255</v>
      </c>
      <c r="I28" s="143">
        <v>9889</v>
      </c>
      <c r="J28" s="141">
        <v>10297</v>
      </c>
      <c r="K28" s="142">
        <v>35</v>
      </c>
      <c r="L28" s="141">
        <v>14</v>
      </c>
      <c r="M28" s="140">
        <f t="shared" si="9"/>
        <v>20235</v>
      </c>
      <c r="N28" s="146">
        <f t="shared" si="10"/>
        <v>-0.07585866073634795</v>
      </c>
      <c r="O28" s="145">
        <v>74224</v>
      </c>
      <c r="P28" s="141">
        <v>73311</v>
      </c>
      <c r="Q28" s="142">
        <v>320</v>
      </c>
      <c r="R28" s="141">
        <v>269</v>
      </c>
      <c r="S28" s="140">
        <f t="shared" si="11"/>
        <v>148124</v>
      </c>
      <c r="T28" s="144">
        <f t="shared" si="12"/>
        <v>0.006075222113670686</v>
      </c>
      <c r="U28" s="143">
        <v>78676</v>
      </c>
      <c r="V28" s="141">
        <v>82025</v>
      </c>
      <c r="W28" s="142">
        <v>537</v>
      </c>
      <c r="X28" s="141">
        <v>501</v>
      </c>
      <c r="Y28" s="140">
        <f t="shared" si="13"/>
        <v>161739</v>
      </c>
      <c r="Z28" s="139">
        <f t="shared" si="14"/>
        <v>-0.08417883132701454</v>
      </c>
    </row>
    <row r="29" spans="1:26" ht="21" customHeight="1">
      <c r="A29" s="147" t="s">
        <v>386</v>
      </c>
      <c r="B29" s="374" t="s">
        <v>387</v>
      </c>
      <c r="C29" s="145">
        <v>8681</v>
      </c>
      <c r="D29" s="141">
        <v>8573</v>
      </c>
      <c r="E29" s="142">
        <v>168</v>
      </c>
      <c r="F29" s="141">
        <v>165</v>
      </c>
      <c r="G29" s="140">
        <f t="shared" si="0"/>
        <v>17587</v>
      </c>
      <c r="H29" s="144">
        <f t="shared" si="8"/>
        <v>0.0060407530143656366</v>
      </c>
      <c r="I29" s="143">
        <v>8558</v>
      </c>
      <c r="J29" s="141">
        <v>8337</v>
      </c>
      <c r="K29" s="142">
        <v>242</v>
      </c>
      <c r="L29" s="141">
        <v>234</v>
      </c>
      <c r="M29" s="140">
        <f t="shared" si="9"/>
        <v>17371</v>
      </c>
      <c r="N29" s="146">
        <f t="shared" si="10"/>
        <v>0.012434517298946623</v>
      </c>
      <c r="O29" s="145">
        <v>73007</v>
      </c>
      <c r="P29" s="141">
        <v>71472</v>
      </c>
      <c r="Q29" s="142">
        <v>1523</v>
      </c>
      <c r="R29" s="141">
        <v>1619</v>
      </c>
      <c r="S29" s="140">
        <f t="shared" si="11"/>
        <v>147621</v>
      </c>
      <c r="T29" s="144">
        <f t="shared" si="12"/>
        <v>0.006054591853056765</v>
      </c>
      <c r="U29" s="143">
        <v>68472</v>
      </c>
      <c r="V29" s="141">
        <v>66044</v>
      </c>
      <c r="W29" s="142">
        <v>4382</v>
      </c>
      <c r="X29" s="141">
        <v>4782</v>
      </c>
      <c r="Y29" s="140">
        <f t="shared" si="13"/>
        <v>143680</v>
      </c>
      <c r="Z29" s="139">
        <f t="shared" si="14"/>
        <v>0.027429008908685937</v>
      </c>
    </row>
    <row r="30" spans="1:26" ht="21" customHeight="1">
      <c r="A30" s="147" t="s">
        <v>388</v>
      </c>
      <c r="B30" s="374" t="s">
        <v>389</v>
      </c>
      <c r="C30" s="145">
        <v>7614</v>
      </c>
      <c r="D30" s="141">
        <v>7475</v>
      </c>
      <c r="E30" s="142">
        <v>35</v>
      </c>
      <c r="F30" s="141">
        <v>33</v>
      </c>
      <c r="G30" s="140">
        <f>SUM(C30:F30)</f>
        <v>15157</v>
      </c>
      <c r="H30" s="144">
        <f>G30/$G$9</f>
        <v>0.0052061007243270575</v>
      </c>
      <c r="I30" s="143">
        <v>7758</v>
      </c>
      <c r="J30" s="141">
        <v>7535</v>
      </c>
      <c r="K30" s="142">
        <v>32</v>
      </c>
      <c r="L30" s="141">
        <v>24</v>
      </c>
      <c r="M30" s="140">
        <f>SUM(I30:L30)</f>
        <v>15349</v>
      </c>
      <c r="N30" s="146">
        <f>IF(ISERROR(G30/M30-1),"         /0",(G30/M30-1))</f>
        <v>-0.012508958238321766</v>
      </c>
      <c r="O30" s="145">
        <v>65106</v>
      </c>
      <c r="P30" s="141">
        <v>64016</v>
      </c>
      <c r="Q30" s="142">
        <v>166</v>
      </c>
      <c r="R30" s="141">
        <v>131</v>
      </c>
      <c r="S30" s="140">
        <f>SUM(O30:R30)</f>
        <v>129419</v>
      </c>
      <c r="T30" s="144">
        <f>S30/$S$9</f>
        <v>0.005308047114101337</v>
      </c>
      <c r="U30" s="143">
        <v>63630</v>
      </c>
      <c r="V30" s="141">
        <v>62728</v>
      </c>
      <c r="W30" s="142">
        <v>508</v>
      </c>
      <c r="X30" s="141">
        <v>433</v>
      </c>
      <c r="Y30" s="140">
        <f>SUM(U30:X30)</f>
        <v>127299</v>
      </c>
      <c r="Z30" s="139">
        <f>IF(ISERROR(S30/Y30-1),"         /0",IF(S30/Y30&gt;5,"  *  ",(S30/Y30-1)))</f>
        <v>0.016653705056599133</v>
      </c>
    </row>
    <row r="31" spans="1:26" ht="21" customHeight="1">
      <c r="A31" s="147" t="s">
        <v>390</v>
      </c>
      <c r="B31" s="374" t="s">
        <v>391</v>
      </c>
      <c r="C31" s="145">
        <v>6580</v>
      </c>
      <c r="D31" s="141">
        <v>6354</v>
      </c>
      <c r="E31" s="142">
        <v>92</v>
      </c>
      <c r="F31" s="141">
        <v>98</v>
      </c>
      <c r="G31" s="140">
        <f t="shared" si="0"/>
        <v>13124</v>
      </c>
      <c r="H31" s="144">
        <f>G31/$G$9</f>
        <v>0.004507809322825645</v>
      </c>
      <c r="I31" s="143">
        <v>7324</v>
      </c>
      <c r="J31" s="141">
        <v>7198</v>
      </c>
      <c r="K31" s="142">
        <v>57</v>
      </c>
      <c r="L31" s="141">
        <v>75</v>
      </c>
      <c r="M31" s="140">
        <f>SUM(I31:L31)</f>
        <v>14654</v>
      </c>
      <c r="N31" s="146">
        <f>IF(ISERROR(G31/M31-1),"         /0",(G31/M31-1))</f>
        <v>-0.10440835266821347</v>
      </c>
      <c r="O31" s="145">
        <v>57718</v>
      </c>
      <c r="P31" s="141">
        <v>55255</v>
      </c>
      <c r="Q31" s="142">
        <v>904</v>
      </c>
      <c r="R31" s="141">
        <v>969</v>
      </c>
      <c r="S31" s="140">
        <f>SUM(O31:R31)</f>
        <v>114846</v>
      </c>
      <c r="T31" s="144">
        <f>S31/$S$9</f>
        <v>0.004710343758382325</v>
      </c>
      <c r="U31" s="143">
        <v>60084</v>
      </c>
      <c r="V31" s="141">
        <v>57821</v>
      </c>
      <c r="W31" s="142">
        <v>1144</v>
      </c>
      <c r="X31" s="141">
        <v>1262</v>
      </c>
      <c r="Y31" s="140">
        <f>SUM(U31:X31)</f>
        <v>120311</v>
      </c>
      <c r="Z31" s="139">
        <f>IF(ISERROR(S31/Y31-1),"         /0",IF(S31/Y31&gt;5,"  *  ",(S31/Y31-1)))</f>
        <v>-0.04542394294786012</v>
      </c>
    </row>
    <row r="32" spans="1:26" ht="21" customHeight="1">
      <c r="A32" s="147" t="s">
        <v>392</v>
      </c>
      <c r="B32" s="374" t="s">
        <v>393</v>
      </c>
      <c r="C32" s="145">
        <v>6021</v>
      </c>
      <c r="D32" s="141">
        <v>6082</v>
      </c>
      <c r="E32" s="142">
        <v>82</v>
      </c>
      <c r="F32" s="141">
        <v>50</v>
      </c>
      <c r="G32" s="140">
        <f t="shared" si="0"/>
        <v>12235</v>
      </c>
      <c r="H32" s="144">
        <f>G32/$G$9</f>
        <v>0.004202457106428815</v>
      </c>
      <c r="I32" s="143">
        <v>6165</v>
      </c>
      <c r="J32" s="141">
        <v>6130</v>
      </c>
      <c r="K32" s="142">
        <v>38</v>
      </c>
      <c r="L32" s="141">
        <v>12</v>
      </c>
      <c r="M32" s="140">
        <f>SUM(I32:L32)</f>
        <v>12345</v>
      </c>
      <c r="N32" s="146">
        <f>IF(ISERROR(G32/M32-1),"         /0",(G32/M32-1))</f>
        <v>-0.008910490076954214</v>
      </c>
      <c r="O32" s="145">
        <v>57094</v>
      </c>
      <c r="P32" s="141">
        <v>56971</v>
      </c>
      <c r="Q32" s="142">
        <v>376</v>
      </c>
      <c r="R32" s="141">
        <v>194</v>
      </c>
      <c r="S32" s="140">
        <f>SUM(O32:R32)</f>
        <v>114635</v>
      </c>
      <c r="T32" s="144">
        <f>S32/$S$9</f>
        <v>0.00470168971267748</v>
      </c>
      <c r="U32" s="143">
        <v>55383</v>
      </c>
      <c r="V32" s="141">
        <v>55295</v>
      </c>
      <c r="W32" s="142">
        <v>301</v>
      </c>
      <c r="X32" s="141">
        <v>206</v>
      </c>
      <c r="Y32" s="140">
        <f>SUM(U32:X32)</f>
        <v>111185</v>
      </c>
      <c r="Z32" s="139">
        <f>IF(ISERROR(S32/Y32-1),"         /0",IF(S32/Y32&gt;5,"  *  ",(S32/Y32-1)))</f>
        <v>0.031029365471961112</v>
      </c>
    </row>
    <row r="33" spans="1:26" ht="21" customHeight="1">
      <c r="A33" s="147" t="s">
        <v>394</v>
      </c>
      <c r="B33" s="374" t="s">
        <v>395</v>
      </c>
      <c r="C33" s="145">
        <v>2808</v>
      </c>
      <c r="D33" s="141">
        <v>2653</v>
      </c>
      <c r="E33" s="142">
        <v>2866</v>
      </c>
      <c r="F33" s="141">
        <v>2563</v>
      </c>
      <c r="G33" s="140">
        <f t="shared" si="0"/>
        <v>10890</v>
      </c>
      <c r="H33" s="144">
        <f>G33/$G$9</f>
        <v>0.0037404787812840043</v>
      </c>
      <c r="I33" s="143">
        <v>2485</v>
      </c>
      <c r="J33" s="141">
        <v>2456</v>
      </c>
      <c r="K33" s="142">
        <v>3160</v>
      </c>
      <c r="L33" s="141">
        <v>2950</v>
      </c>
      <c r="M33" s="140">
        <f>SUM(I33:L33)</f>
        <v>11051</v>
      </c>
      <c r="N33" s="146">
        <f>IF(ISERROR(G33/M33-1),"         /0",(G33/M33-1))</f>
        <v>-0.014568817301601644</v>
      </c>
      <c r="O33" s="145">
        <v>21723</v>
      </c>
      <c r="P33" s="141">
        <v>21011</v>
      </c>
      <c r="Q33" s="142">
        <v>24494</v>
      </c>
      <c r="R33" s="141">
        <v>23208</v>
      </c>
      <c r="S33" s="140">
        <f>SUM(O33:R33)</f>
        <v>90436</v>
      </c>
      <c r="T33" s="144">
        <f>S33/$S$9</f>
        <v>0.003709181409305191</v>
      </c>
      <c r="U33" s="143">
        <v>21297</v>
      </c>
      <c r="V33" s="141">
        <v>19854</v>
      </c>
      <c r="W33" s="142">
        <v>21691</v>
      </c>
      <c r="X33" s="141">
        <v>19171</v>
      </c>
      <c r="Y33" s="140">
        <f>SUM(U33:X33)</f>
        <v>82013</v>
      </c>
      <c r="Z33" s="139">
        <f>IF(ISERROR(S33/Y33-1),"         /0",IF(S33/Y33&gt;5,"  *  ",(S33/Y33-1)))</f>
        <v>0.10270322997573555</v>
      </c>
    </row>
    <row r="34" spans="1:26" ht="21" customHeight="1">
      <c r="A34" s="147" t="s">
        <v>396</v>
      </c>
      <c r="B34" s="374" t="s">
        <v>397</v>
      </c>
      <c r="C34" s="145">
        <v>0</v>
      </c>
      <c r="D34" s="141">
        <v>0</v>
      </c>
      <c r="E34" s="142">
        <v>4502</v>
      </c>
      <c r="F34" s="141">
        <v>5895</v>
      </c>
      <c r="G34" s="140">
        <f t="shared" si="0"/>
        <v>10397</v>
      </c>
      <c r="H34" s="144">
        <f>G34/$G$9</f>
        <v>0.0035711439751156837</v>
      </c>
      <c r="I34" s="143"/>
      <c r="J34" s="141"/>
      <c r="K34" s="142">
        <v>4599</v>
      </c>
      <c r="L34" s="141">
        <v>3436</v>
      </c>
      <c r="M34" s="140">
        <f>SUM(I34:L34)</f>
        <v>8035</v>
      </c>
      <c r="N34" s="146">
        <f>IF(ISERROR(G34/M34-1),"         /0",(G34/M34-1))</f>
        <v>0.2939639079029248</v>
      </c>
      <c r="O34" s="145"/>
      <c r="P34" s="141"/>
      <c r="Q34" s="142">
        <v>36834</v>
      </c>
      <c r="R34" s="141">
        <v>46405</v>
      </c>
      <c r="S34" s="140">
        <f>SUM(O34:R34)</f>
        <v>83239</v>
      </c>
      <c r="T34" s="144">
        <f>S34/$S$9</f>
        <v>0.0034140005233441856</v>
      </c>
      <c r="U34" s="143"/>
      <c r="V34" s="141"/>
      <c r="W34" s="142">
        <v>25344</v>
      </c>
      <c r="X34" s="141">
        <v>23047</v>
      </c>
      <c r="Y34" s="140">
        <f>SUM(U34:X34)</f>
        <v>48391</v>
      </c>
      <c r="Z34" s="139">
        <f>IF(ISERROR(S34/Y34-1),"         /0",IF(S34/Y34&gt;5,"  *  ",(S34/Y34-1)))</f>
        <v>0.7201339091979913</v>
      </c>
    </row>
    <row r="35" spans="1:26" ht="21" customHeight="1">
      <c r="A35" s="147" t="s">
        <v>398</v>
      </c>
      <c r="B35" s="374" t="s">
        <v>399</v>
      </c>
      <c r="C35" s="145">
        <v>4285</v>
      </c>
      <c r="D35" s="141">
        <v>4267</v>
      </c>
      <c r="E35" s="142">
        <v>133</v>
      </c>
      <c r="F35" s="141">
        <v>100</v>
      </c>
      <c r="G35" s="140">
        <f t="shared" si="0"/>
        <v>8785</v>
      </c>
      <c r="H35" s="144">
        <f aca="true" t="shared" si="15" ref="H35:H47">G35/$G$9</f>
        <v>0.003017456941559227</v>
      </c>
      <c r="I35" s="143">
        <v>4292</v>
      </c>
      <c r="J35" s="141">
        <v>4328</v>
      </c>
      <c r="K35" s="142">
        <v>417</v>
      </c>
      <c r="L35" s="141">
        <v>234</v>
      </c>
      <c r="M35" s="140">
        <f aca="true" t="shared" si="16" ref="M35:M47">SUM(I35:L35)</f>
        <v>9271</v>
      </c>
      <c r="N35" s="146">
        <f aca="true" t="shared" si="17" ref="N35:N47">IF(ISERROR(G35/M35-1),"         /0",(G35/M35-1))</f>
        <v>-0.0524215295005932</v>
      </c>
      <c r="O35" s="145">
        <v>38001</v>
      </c>
      <c r="P35" s="141">
        <v>37902</v>
      </c>
      <c r="Q35" s="142">
        <v>1626</v>
      </c>
      <c r="R35" s="141">
        <v>1242</v>
      </c>
      <c r="S35" s="140">
        <f aca="true" t="shared" si="18" ref="S35:S47">SUM(O35:R35)</f>
        <v>78771</v>
      </c>
      <c r="T35" s="144">
        <f aca="true" t="shared" si="19" ref="T35:T47">S35/$S$9</f>
        <v>0.0032307480294614887</v>
      </c>
      <c r="U35" s="143">
        <v>32498</v>
      </c>
      <c r="V35" s="141">
        <v>32545</v>
      </c>
      <c r="W35" s="142">
        <v>2804</v>
      </c>
      <c r="X35" s="141">
        <v>2223</v>
      </c>
      <c r="Y35" s="140">
        <f aca="true" t="shared" si="20" ref="Y35:Y47">SUM(U35:X35)</f>
        <v>70070</v>
      </c>
      <c r="Z35" s="139">
        <f aca="true" t="shared" si="21" ref="Z35:Z47">IF(ISERROR(S35/Y35-1),"         /0",IF(S35/Y35&gt;5,"  *  ",(S35/Y35-1)))</f>
        <v>0.12417582417582418</v>
      </c>
    </row>
    <row r="36" spans="1:26" ht="21" customHeight="1">
      <c r="A36" s="147" t="s">
        <v>400</v>
      </c>
      <c r="B36" s="374" t="s">
        <v>401</v>
      </c>
      <c r="C36" s="145">
        <v>3437</v>
      </c>
      <c r="D36" s="141">
        <v>3647</v>
      </c>
      <c r="E36" s="142">
        <v>39</v>
      </c>
      <c r="F36" s="141">
        <v>31</v>
      </c>
      <c r="G36" s="140">
        <f t="shared" si="0"/>
        <v>7154</v>
      </c>
      <c r="H36" s="144">
        <f t="shared" si="15"/>
        <v>0.0024572438201382707</v>
      </c>
      <c r="I36" s="143">
        <v>2309</v>
      </c>
      <c r="J36" s="141">
        <v>2584</v>
      </c>
      <c r="K36" s="142">
        <v>18</v>
      </c>
      <c r="L36" s="141">
        <v>18</v>
      </c>
      <c r="M36" s="140">
        <f t="shared" si="16"/>
        <v>4929</v>
      </c>
      <c r="N36" s="146">
        <f t="shared" si="17"/>
        <v>0.4514100223169</v>
      </c>
      <c r="O36" s="145">
        <v>30468</v>
      </c>
      <c r="P36" s="141">
        <v>31176</v>
      </c>
      <c r="Q36" s="142">
        <v>190</v>
      </c>
      <c r="R36" s="141">
        <v>171</v>
      </c>
      <c r="S36" s="140">
        <f t="shared" si="18"/>
        <v>62005</v>
      </c>
      <c r="T36" s="144">
        <f t="shared" si="19"/>
        <v>0.0025431000186205534</v>
      </c>
      <c r="U36" s="143">
        <v>20146</v>
      </c>
      <c r="V36" s="141">
        <v>19736</v>
      </c>
      <c r="W36" s="142">
        <v>170</v>
      </c>
      <c r="X36" s="141">
        <v>209</v>
      </c>
      <c r="Y36" s="140">
        <f t="shared" si="20"/>
        <v>40261</v>
      </c>
      <c r="Z36" s="139">
        <f t="shared" si="21"/>
        <v>0.5400760040734209</v>
      </c>
    </row>
    <row r="37" spans="1:26" ht="21" customHeight="1">
      <c r="A37" s="147" t="s">
        <v>402</v>
      </c>
      <c r="B37" s="374" t="s">
        <v>403</v>
      </c>
      <c r="C37" s="145">
        <v>3672</v>
      </c>
      <c r="D37" s="141">
        <v>3453</v>
      </c>
      <c r="E37" s="142">
        <v>0</v>
      </c>
      <c r="F37" s="141">
        <v>0</v>
      </c>
      <c r="G37" s="140">
        <f t="shared" si="0"/>
        <v>7125</v>
      </c>
      <c r="H37" s="144">
        <f t="shared" si="15"/>
        <v>0.002447282949187193</v>
      </c>
      <c r="I37" s="143">
        <v>2556</v>
      </c>
      <c r="J37" s="141">
        <v>2800</v>
      </c>
      <c r="K37" s="142">
        <v>172</v>
      </c>
      <c r="L37" s="141">
        <v>178</v>
      </c>
      <c r="M37" s="140">
        <f t="shared" si="16"/>
        <v>5706</v>
      </c>
      <c r="N37" s="146">
        <f t="shared" si="17"/>
        <v>0.24868559411146163</v>
      </c>
      <c r="O37" s="145">
        <v>28096</v>
      </c>
      <c r="P37" s="141">
        <v>29028</v>
      </c>
      <c r="Q37" s="142">
        <v>88</v>
      </c>
      <c r="R37" s="141">
        <v>85</v>
      </c>
      <c r="S37" s="140">
        <f t="shared" si="18"/>
        <v>57297</v>
      </c>
      <c r="T37" s="144">
        <f t="shared" si="19"/>
        <v>0.0023500040604290274</v>
      </c>
      <c r="U37" s="143">
        <v>7364</v>
      </c>
      <c r="V37" s="141">
        <v>9495</v>
      </c>
      <c r="W37" s="142">
        <v>15903</v>
      </c>
      <c r="X37" s="141">
        <v>15938</v>
      </c>
      <c r="Y37" s="140">
        <f t="shared" si="20"/>
        <v>48700</v>
      </c>
      <c r="Z37" s="139">
        <f t="shared" si="21"/>
        <v>0.17652977412730997</v>
      </c>
    </row>
    <row r="38" spans="1:26" ht="21" customHeight="1">
      <c r="A38" s="147" t="s">
        <v>404</v>
      </c>
      <c r="B38" s="374" t="s">
        <v>405</v>
      </c>
      <c r="C38" s="145">
        <v>3431</v>
      </c>
      <c r="D38" s="141">
        <v>3175</v>
      </c>
      <c r="E38" s="142">
        <v>187</v>
      </c>
      <c r="F38" s="141">
        <v>186</v>
      </c>
      <c r="G38" s="140">
        <f t="shared" si="0"/>
        <v>6979</v>
      </c>
      <c r="H38" s="144">
        <f t="shared" si="15"/>
        <v>0.0023971351161231466</v>
      </c>
      <c r="I38" s="143">
        <v>3424</v>
      </c>
      <c r="J38" s="141">
        <v>3148</v>
      </c>
      <c r="K38" s="142">
        <v>92</v>
      </c>
      <c r="L38" s="141">
        <v>102</v>
      </c>
      <c r="M38" s="140">
        <f t="shared" si="16"/>
        <v>6766</v>
      </c>
      <c r="N38" s="146">
        <f t="shared" si="17"/>
        <v>0.03148093408217556</v>
      </c>
      <c r="O38" s="145">
        <v>32285</v>
      </c>
      <c r="P38" s="141">
        <v>29563</v>
      </c>
      <c r="Q38" s="142">
        <v>1459</v>
      </c>
      <c r="R38" s="141">
        <v>1562</v>
      </c>
      <c r="S38" s="140">
        <f t="shared" si="18"/>
        <v>64869</v>
      </c>
      <c r="T38" s="144">
        <f t="shared" si="19"/>
        <v>0.0026605653593725774</v>
      </c>
      <c r="U38" s="143">
        <v>28089</v>
      </c>
      <c r="V38" s="141">
        <v>26914</v>
      </c>
      <c r="W38" s="142">
        <v>2145</v>
      </c>
      <c r="X38" s="141">
        <v>2095</v>
      </c>
      <c r="Y38" s="140">
        <f t="shared" si="20"/>
        <v>59243</v>
      </c>
      <c r="Z38" s="139">
        <f t="shared" si="21"/>
        <v>0.09496480596863766</v>
      </c>
    </row>
    <row r="39" spans="1:26" ht="21" customHeight="1">
      <c r="A39" s="147" t="s">
        <v>406</v>
      </c>
      <c r="B39" s="374" t="s">
        <v>407</v>
      </c>
      <c r="C39" s="145">
        <v>3404</v>
      </c>
      <c r="D39" s="141">
        <v>3119</v>
      </c>
      <c r="E39" s="142">
        <v>76</v>
      </c>
      <c r="F39" s="141">
        <v>105</v>
      </c>
      <c r="G39" s="140">
        <f t="shared" si="0"/>
        <v>6704</v>
      </c>
      <c r="H39" s="144">
        <f t="shared" si="15"/>
        <v>0.0023026785812422373</v>
      </c>
      <c r="I39" s="143">
        <v>2265</v>
      </c>
      <c r="J39" s="141">
        <v>2185</v>
      </c>
      <c r="K39" s="142">
        <v>268</v>
      </c>
      <c r="L39" s="141">
        <v>273</v>
      </c>
      <c r="M39" s="140">
        <f t="shared" si="16"/>
        <v>4991</v>
      </c>
      <c r="N39" s="146">
        <f t="shared" si="17"/>
        <v>0.34321779202564606</v>
      </c>
      <c r="O39" s="145">
        <v>26005</v>
      </c>
      <c r="P39" s="141">
        <v>24743</v>
      </c>
      <c r="Q39" s="142">
        <v>1037</v>
      </c>
      <c r="R39" s="141">
        <v>932</v>
      </c>
      <c r="S39" s="140">
        <f t="shared" si="18"/>
        <v>52717</v>
      </c>
      <c r="T39" s="144">
        <f t="shared" si="19"/>
        <v>0.0021621579498688768</v>
      </c>
      <c r="U39" s="143">
        <v>21423</v>
      </c>
      <c r="V39" s="141">
        <v>20854</v>
      </c>
      <c r="W39" s="142">
        <v>1069</v>
      </c>
      <c r="X39" s="141">
        <v>1103</v>
      </c>
      <c r="Y39" s="140">
        <f t="shared" si="20"/>
        <v>44449</v>
      </c>
      <c r="Z39" s="139">
        <f t="shared" si="21"/>
        <v>0.18601093387927747</v>
      </c>
    </row>
    <row r="40" spans="1:26" ht="21" customHeight="1">
      <c r="A40" s="147" t="s">
        <v>408</v>
      </c>
      <c r="B40" s="374" t="s">
        <v>409</v>
      </c>
      <c r="C40" s="145">
        <v>2479</v>
      </c>
      <c r="D40" s="141">
        <v>2566</v>
      </c>
      <c r="E40" s="142">
        <v>34</v>
      </c>
      <c r="F40" s="141">
        <v>34</v>
      </c>
      <c r="G40" s="140">
        <f t="shared" si="0"/>
        <v>5113</v>
      </c>
      <c r="H40" s="144">
        <f t="shared" si="15"/>
        <v>0.0017562045921675955</v>
      </c>
      <c r="I40" s="143">
        <v>2828</v>
      </c>
      <c r="J40" s="141">
        <v>2695</v>
      </c>
      <c r="K40" s="142">
        <v>109</v>
      </c>
      <c r="L40" s="141">
        <v>64</v>
      </c>
      <c r="M40" s="140">
        <f t="shared" si="16"/>
        <v>5696</v>
      </c>
      <c r="N40" s="146">
        <f t="shared" si="17"/>
        <v>-0.1023525280898876</v>
      </c>
      <c r="O40" s="145">
        <v>22609</v>
      </c>
      <c r="P40" s="141">
        <v>22648</v>
      </c>
      <c r="Q40" s="142">
        <v>599</v>
      </c>
      <c r="R40" s="141">
        <v>553</v>
      </c>
      <c r="S40" s="140">
        <f t="shared" si="18"/>
        <v>46409</v>
      </c>
      <c r="T40" s="144">
        <f t="shared" si="19"/>
        <v>0.0019034388962851586</v>
      </c>
      <c r="U40" s="143">
        <v>22427</v>
      </c>
      <c r="V40" s="141">
        <v>21327</v>
      </c>
      <c r="W40" s="142">
        <v>1238</v>
      </c>
      <c r="X40" s="141">
        <v>1197</v>
      </c>
      <c r="Y40" s="140">
        <f t="shared" si="20"/>
        <v>46189</v>
      </c>
      <c r="Z40" s="139">
        <f t="shared" si="21"/>
        <v>0.004763038818766274</v>
      </c>
    </row>
    <row r="41" spans="1:26" ht="21" customHeight="1">
      <c r="A41" s="147" t="s">
        <v>410</v>
      </c>
      <c r="B41" s="374" t="s">
        <v>411</v>
      </c>
      <c r="C41" s="145">
        <v>1901</v>
      </c>
      <c r="D41" s="141">
        <v>1910</v>
      </c>
      <c r="E41" s="142">
        <v>359</v>
      </c>
      <c r="F41" s="141">
        <v>327</v>
      </c>
      <c r="G41" s="140">
        <f t="shared" si="0"/>
        <v>4497</v>
      </c>
      <c r="H41" s="144">
        <f t="shared" si="15"/>
        <v>0.0015446219540343588</v>
      </c>
      <c r="I41" s="143">
        <v>1977</v>
      </c>
      <c r="J41" s="141">
        <v>1849</v>
      </c>
      <c r="K41" s="142">
        <v>340</v>
      </c>
      <c r="L41" s="141">
        <v>337</v>
      </c>
      <c r="M41" s="140">
        <f t="shared" si="16"/>
        <v>4503</v>
      </c>
      <c r="N41" s="146">
        <f t="shared" si="17"/>
        <v>-0.0013324450366422047</v>
      </c>
      <c r="O41" s="145">
        <v>15518</v>
      </c>
      <c r="P41" s="141">
        <v>15322</v>
      </c>
      <c r="Q41" s="142">
        <v>3031</v>
      </c>
      <c r="R41" s="141">
        <v>2832</v>
      </c>
      <c r="S41" s="140">
        <f t="shared" si="18"/>
        <v>36703</v>
      </c>
      <c r="T41" s="144">
        <f t="shared" si="19"/>
        <v>0.0015053527938622719</v>
      </c>
      <c r="U41" s="143">
        <v>15111</v>
      </c>
      <c r="V41" s="141">
        <v>14499</v>
      </c>
      <c r="W41" s="142">
        <v>3451</v>
      </c>
      <c r="X41" s="141">
        <v>3317</v>
      </c>
      <c r="Y41" s="140">
        <f t="shared" si="20"/>
        <v>36378</v>
      </c>
      <c r="Z41" s="139">
        <f t="shared" si="21"/>
        <v>0.008933971081422909</v>
      </c>
    </row>
    <row r="42" spans="1:26" ht="21" customHeight="1">
      <c r="A42" s="147" t="s">
        <v>412</v>
      </c>
      <c r="B42" s="374" t="s">
        <v>413</v>
      </c>
      <c r="C42" s="145">
        <v>763</v>
      </c>
      <c r="D42" s="141">
        <v>738</v>
      </c>
      <c r="E42" s="142">
        <v>1441</v>
      </c>
      <c r="F42" s="141">
        <v>1475</v>
      </c>
      <c r="G42" s="140">
        <f t="shared" si="0"/>
        <v>4417</v>
      </c>
      <c r="H42" s="144">
        <f t="shared" si="15"/>
        <v>0.0015171436893417307</v>
      </c>
      <c r="I42" s="143">
        <v>727</v>
      </c>
      <c r="J42" s="141">
        <v>749</v>
      </c>
      <c r="K42" s="142">
        <v>1472</v>
      </c>
      <c r="L42" s="141">
        <v>1539</v>
      </c>
      <c r="M42" s="140">
        <f t="shared" si="16"/>
        <v>4487</v>
      </c>
      <c r="N42" s="146">
        <f t="shared" si="17"/>
        <v>-0.015600624024960985</v>
      </c>
      <c r="O42" s="145">
        <v>7234</v>
      </c>
      <c r="P42" s="141">
        <v>7187</v>
      </c>
      <c r="Q42" s="142">
        <v>14685</v>
      </c>
      <c r="R42" s="141">
        <v>14978</v>
      </c>
      <c r="S42" s="140">
        <f t="shared" si="18"/>
        <v>44084</v>
      </c>
      <c r="T42" s="144">
        <f t="shared" si="19"/>
        <v>0.001808080335793379</v>
      </c>
      <c r="U42" s="143">
        <v>7609</v>
      </c>
      <c r="V42" s="141">
        <v>7436</v>
      </c>
      <c r="W42" s="142">
        <v>14772</v>
      </c>
      <c r="X42" s="141">
        <v>15171</v>
      </c>
      <c r="Y42" s="140">
        <f t="shared" si="20"/>
        <v>44988</v>
      </c>
      <c r="Z42" s="139">
        <f t="shared" si="21"/>
        <v>-0.020094247354850214</v>
      </c>
    </row>
    <row r="43" spans="1:26" ht="21" customHeight="1">
      <c r="A43" s="147" t="s">
        <v>414</v>
      </c>
      <c r="B43" s="374" t="s">
        <v>415</v>
      </c>
      <c r="C43" s="145">
        <v>1873</v>
      </c>
      <c r="D43" s="141">
        <v>1873</v>
      </c>
      <c r="E43" s="142">
        <v>20</v>
      </c>
      <c r="F43" s="141">
        <v>19</v>
      </c>
      <c r="G43" s="140">
        <f t="shared" si="0"/>
        <v>3785</v>
      </c>
      <c r="H43" s="144">
        <f t="shared" si="15"/>
        <v>0.0013000653982699684</v>
      </c>
      <c r="I43" s="143">
        <v>2115</v>
      </c>
      <c r="J43" s="141">
        <v>2024</v>
      </c>
      <c r="K43" s="142">
        <v>47</v>
      </c>
      <c r="L43" s="141">
        <v>47</v>
      </c>
      <c r="M43" s="140">
        <f t="shared" si="16"/>
        <v>4233</v>
      </c>
      <c r="N43" s="146">
        <f t="shared" si="17"/>
        <v>-0.10583510512638794</v>
      </c>
      <c r="O43" s="145">
        <v>14134</v>
      </c>
      <c r="P43" s="141">
        <v>13783</v>
      </c>
      <c r="Q43" s="142">
        <v>462</v>
      </c>
      <c r="R43" s="141">
        <v>481</v>
      </c>
      <c r="S43" s="140">
        <f t="shared" si="18"/>
        <v>28860</v>
      </c>
      <c r="T43" s="144">
        <f t="shared" si="19"/>
        <v>0.0011836765831366692</v>
      </c>
      <c r="U43" s="143">
        <v>20078</v>
      </c>
      <c r="V43" s="141">
        <v>19145</v>
      </c>
      <c r="W43" s="142">
        <v>298</v>
      </c>
      <c r="X43" s="141">
        <v>305</v>
      </c>
      <c r="Y43" s="140">
        <f t="shared" si="20"/>
        <v>39826</v>
      </c>
      <c r="Z43" s="139">
        <f t="shared" si="21"/>
        <v>-0.27534776276804096</v>
      </c>
    </row>
    <row r="44" spans="1:26" ht="21" customHeight="1">
      <c r="A44" s="147" t="s">
        <v>416</v>
      </c>
      <c r="B44" s="374" t="s">
        <v>417</v>
      </c>
      <c r="C44" s="145">
        <v>1527</v>
      </c>
      <c r="D44" s="141">
        <v>1471</v>
      </c>
      <c r="E44" s="142">
        <v>17</v>
      </c>
      <c r="F44" s="141">
        <v>14</v>
      </c>
      <c r="G44" s="140">
        <f t="shared" si="0"/>
        <v>3029</v>
      </c>
      <c r="H44" s="144">
        <f t="shared" si="15"/>
        <v>0.0010403957969246326</v>
      </c>
      <c r="I44" s="143">
        <v>1313</v>
      </c>
      <c r="J44" s="141">
        <v>1321</v>
      </c>
      <c r="K44" s="142">
        <v>97</v>
      </c>
      <c r="L44" s="141">
        <v>100</v>
      </c>
      <c r="M44" s="140">
        <f t="shared" si="16"/>
        <v>2831</v>
      </c>
      <c r="N44" s="146">
        <f t="shared" si="17"/>
        <v>0.06993995054750979</v>
      </c>
      <c r="O44" s="145">
        <v>11643</v>
      </c>
      <c r="P44" s="141">
        <v>11039</v>
      </c>
      <c r="Q44" s="142">
        <v>476</v>
      </c>
      <c r="R44" s="141">
        <v>477</v>
      </c>
      <c r="S44" s="140">
        <f t="shared" si="18"/>
        <v>23635</v>
      </c>
      <c r="T44" s="144">
        <f t="shared" si="19"/>
        <v>0.0009693761622465411</v>
      </c>
      <c r="U44" s="143">
        <v>11389</v>
      </c>
      <c r="V44" s="141">
        <v>11105</v>
      </c>
      <c r="W44" s="142">
        <v>1116</v>
      </c>
      <c r="X44" s="141">
        <v>986</v>
      </c>
      <c r="Y44" s="140">
        <f t="shared" si="20"/>
        <v>24596</v>
      </c>
      <c r="Z44" s="139">
        <f t="shared" si="21"/>
        <v>-0.039071393722556524</v>
      </c>
    </row>
    <row r="45" spans="1:26" ht="21" customHeight="1">
      <c r="A45" s="147" t="s">
        <v>418</v>
      </c>
      <c r="B45" s="374" t="s">
        <v>419</v>
      </c>
      <c r="C45" s="145">
        <v>1133</v>
      </c>
      <c r="D45" s="141">
        <v>1075</v>
      </c>
      <c r="E45" s="142">
        <v>245</v>
      </c>
      <c r="F45" s="141">
        <v>195</v>
      </c>
      <c r="G45" s="140">
        <f t="shared" si="0"/>
        <v>2648</v>
      </c>
      <c r="H45" s="144">
        <f t="shared" si="15"/>
        <v>0.0009095305613259911</v>
      </c>
      <c r="I45" s="143">
        <v>1133</v>
      </c>
      <c r="J45" s="141">
        <v>1081</v>
      </c>
      <c r="K45" s="142">
        <v>91</v>
      </c>
      <c r="L45" s="141">
        <v>139</v>
      </c>
      <c r="M45" s="140">
        <f t="shared" si="16"/>
        <v>2444</v>
      </c>
      <c r="N45" s="146">
        <f t="shared" si="17"/>
        <v>0.08346972176759415</v>
      </c>
      <c r="O45" s="145">
        <v>10177</v>
      </c>
      <c r="P45" s="141">
        <v>9101</v>
      </c>
      <c r="Q45" s="142">
        <v>2473</v>
      </c>
      <c r="R45" s="141">
        <v>1982</v>
      </c>
      <c r="S45" s="140">
        <f t="shared" si="18"/>
        <v>23733</v>
      </c>
      <c r="T45" s="144">
        <f t="shared" si="19"/>
        <v>0.0009733955768393128</v>
      </c>
      <c r="U45" s="143">
        <v>10682</v>
      </c>
      <c r="V45" s="141">
        <v>9694</v>
      </c>
      <c r="W45" s="142">
        <v>2025</v>
      </c>
      <c r="X45" s="141">
        <v>1964</v>
      </c>
      <c r="Y45" s="140">
        <f t="shared" si="20"/>
        <v>24365</v>
      </c>
      <c r="Z45" s="139">
        <f t="shared" si="21"/>
        <v>-0.025938846706341057</v>
      </c>
    </row>
    <row r="46" spans="1:26" ht="21" customHeight="1">
      <c r="A46" s="147" t="s">
        <v>420</v>
      </c>
      <c r="B46" s="374" t="s">
        <v>421</v>
      </c>
      <c r="C46" s="145">
        <v>968</v>
      </c>
      <c r="D46" s="141">
        <v>924</v>
      </c>
      <c r="E46" s="142">
        <v>74</v>
      </c>
      <c r="F46" s="141">
        <v>114</v>
      </c>
      <c r="G46" s="140">
        <f t="shared" si="0"/>
        <v>2080</v>
      </c>
      <c r="H46" s="144">
        <f t="shared" si="15"/>
        <v>0.0007144348820083314</v>
      </c>
      <c r="I46" s="143">
        <v>945</v>
      </c>
      <c r="J46" s="141">
        <v>1044</v>
      </c>
      <c r="K46" s="142">
        <v>173</v>
      </c>
      <c r="L46" s="141">
        <v>127</v>
      </c>
      <c r="M46" s="140">
        <f t="shared" si="16"/>
        <v>2289</v>
      </c>
      <c r="N46" s="146">
        <f t="shared" si="17"/>
        <v>-0.09130624726955006</v>
      </c>
      <c r="O46" s="145">
        <v>10105</v>
      </c>
      <c r="P46" s="141">
        <v>10251</v>
      </c>
      <c r="Q46" s="142">
        <v>1823</v>
      </c>
      <c r="R46" s="141">
        <v>1632</v>
      </c>
      <c r="S46" s="140">
        <f t="shared" si="18"/>
        <v>23811</v>
      </c>
      <c r="T46" s="144">
        <f t="shared" si="19"/>
        <v>0.000976594702739682</v>
      </c>
      <c r="U46" s="143">
        <v>9379</v>
      </c>
      <c r="V46" s="141">
        <v>9459</v>
      </c>
      <c r="W46" s="142">
        <v>993</v>
      </c>
      <c r="X46" s="141">
        <v>867</v>
      </c>
      <c r="Y46" s="140">
        <f t="shared" si="20"/>
        <v>20698</v>
      </c>
      <c r="Z46" s="139">
        <f t="shared" si="21"/>
        <v>0.15040100492801245</v>
      </c>
    </row>
    <row r="47" spans="1:26" ht="21" customHeight="1">
      <c r="A47" s="147" t="s">
        <v>422</v>
      </c>
      <c r="B47" s="374" t="s">
        <v>422</v>
      </c>
      <c r="C47" s="145">
        <v>455</v>
      </c>
      <c r="D47" s="141">
        <v>438</v>
      </c>
      <c r="E47" s="142">
        <v>454</v>
      </c>
      <c r="F47" s="141">
        <v>615</v>
      </c>
      <c r="G47" s="140">
        <f t="shared" si="0"/>
        <v>1962</v>
      </c>
      <c r="H47" s="144">
        <f t="shared" si="15"/>
        <v>0.0006739044415867049</v>
      </c>
      <c r="I47" s="143">
        <v>566</v>
      </c>
      <c r="J47" s="141">
        <v>507</v>
      </c>
      <c r="K47" s="142">
        <v>144</v>
      </c>
      <c r="L47" s="141">
        <v>227</v>
      </c>
      <c r="M47" s="140">
        <f t="shared" si="16"/>
        <v>1444</v>
      </c>
      <c r="N47" s="146">
        <f t="shared" si="17"/>
        <v>0.3587257617728532</v>
      </c>
      <c r="O47" s="145">
        <v>3170</v>
      </c>
      <c r="P47" s="141">
        <v>3371</v>
      </c>
      <c r="Q47" s="142">
        <v>4591</v>
      </c>
      <c r="R47" s="141">
        <v>5352</v>
      </c>
      <c r="S47" s="140">
        <f t="shared" si="18"/>
        <v>16484</v>
      </c>
      <c r="T47" s="144">
        <f t="shared" si="19"/>
        <v>0.0006760819402780615</v>
      </c>
      <c r="U47" s="143">
        <v>3954</v>
      </c>
      <c r="V47" s="141">
        <v>3805</v>
      </c>
      <c r="W47" s="142">
        <v>3808</v>
      </c>
      <c r="X47" s="141">
        <v>4467</v>
      </c>
      <c r="Y47" s="140">
        <f t="shared" si="20"/>
        <v>16034</v>
      </c>
      <c r="Z47" s="139">
        <f t="shared" si="21"/>
        <v>0.028065361107646236</v>
      </c>
    </row>
    <row r="48" spans="1:26" ht="21" customHeight="1">
      <c r="A48" s="147" t="s">
        <v>423</v>
      </c>
      <c r="B48" s="374" t="s">
        <v>424</v>
      </c>
      <c r="C48" s="145">
        <v>931</v>
      </c>
      <c r="D48" s="141">
        <v>1024</v>
      </c>
      <c r="E48" s="142">
        <v>0</v>
      </c>
      <c r="F48" s="141">
        <v>0</v>
      </c>
      <c r="G48" s="140">
        <f t="shared" si="0"/>
        <v>1955</v>
      </c>
      <c r="H48" s="144">
        <f aca="true" t="shared" si="22" ref="H48:H64">G48/$G$9</f>
        <v>0.0006715000934261</v>
      </c>
      <c r="I48" s="143">
        <v>868</v>
      </c>
      <c r="J48" s="141">
        <v>829</v>
      </c>
      <c r="K48" s="142">
        <v>42</v>
      </c>
      <c r="L48" s="141">
        <v>24</v>
      </c>
      <c r="M48" s="140">
        <f aca="true" t="shared" si="23" ref="M48:M64">SUM(I48:L48)</f>
        <v>1763</v>
      </c>
      <c r="N48" s="146">
        <f aca="true" t="shared" si="24" ref="N48:N64">IF(ISERROR(G48/M48-1),"         /0",(G48/M48-1))</f>
        <v>0.10890527509926251</v>
      </c>
      <c r="O48" s="145">
        <v>9893</v>
      </c>
      <c r="P48" s="141">
        <v>9254</v>
      </c>
      <c r="Q48" s="142"/>
      <c r="R48" s="141"/>
      <c r="S48" s="140">
        <f aca="true" t="shared" si="25" ref="S48:S64">SUM(O48:R48)</f>
        <v>19147</v>
      </c>
      <c r="T48" s="144">
        <f aca="true" t="shared" si="26" ref="T48:T64">S48/$S$9</f>
        <v>0.0007853033796714415</v>
      </c>
      <c r="U48" s="143">
        <v>2748</v>
      </c>
      <c r="V48" s="141">
        <v>2364</v>
      </c>
      <c r="W48" s="142">
        <v>4754</v>
      </c>
      <c r="X48" s="141">
        <v>5128</v>
      </c>
      <c r="Y48" s="140">
        <f aca="true" t="shared" si="27" ref="Y48:Y64">SUM(U48:X48)</f>
        <v>14994</v>
      </c>
      <c r="Z48" s="139">
        <f aca="true" t="shared" si="28" ref="Z48:Z64">IF(ISERROR(S48/Y48-1),"         /0",IF(S48/Y48&gt;5,"  *  ",(S48/Y48-1)))</f>
        <v>0.2769774576497266</v>
      </c>
    </row>
    <row r="49" spans="1:26" ht="21" customHeight="1">
      <c r="A49" s="147" t="s">
        <v>425</v>
      </c>
      <c r="B49" s="374" t="s">
        <v>426</v>
      </c>
      <c r="C49" s="145">
        <v>745</v>
      </c>
      <c r="D49" s="141">
        <v>683</v>
      </c>
      <c r="E49" s="142">
        <v>247</v>
      </c>
      <c r="F49" s="141">
        <v>275</v>
      </c>
      <c r="G49" s="140">
        <f t="shared" si="0"/>
        <v>1950</v>
      </c>
      <c r="H49" s="144">
        <f t="shared" si="22"/>
        <v>0.0006697827018828107</v>
      </c>
      <c r="I49" s="143">
        <v>786</v>
      </c>
      <c r="J49" s="141">
        <v>755</v>
      </c>
      <c r="K49" s="142">
        <v>361</v>
      </c>
      <c r="L49" s="141">
        <v>444</v>
      </c>
      <c r="M49" s="140">
        <f t="shared" si="23"/>
        <v>2346</v>
      </c>
      <c r="N49" s="146">
        <f t="shared" si="24"/>
        <v>-0.1687979539641944</v>
      </c>
      <c r="O49" s="145">
        <v>6192</v>
      </c>
      <c r="P49" s="141">
        <v>5952</v>
      </c>
      <c r="Q49" s="142">
        <v>2293</v>
      </c>
      <c r="R49" s="141">
        <v>2179</v>
      </c>
      <c r="S49" s="140">
        <f t="shared" si="25"/>
        <v>16616</v>
      </c>
      <c r="T49" s="144">
        <f t="shared" si="26"/>
        <v>0.0006814958456479173</v>
      </c>
      <c r="U49" s="143">
        <v>6212</v>
      </c>
      <c r="V49" s="141">
        <v>5997</v>
      </c>
      <c r="W49" s="142">
        <v>2535</v>
      </c>
      <c r="X49" s="141">
        <v>2407</v>
      </c>
      <c r="Y49" s="140">
        <f t="shared" si="27"/>
        <v>17151</v>
      </c>
      <c r="Z49" s="139">
        <f t="shared" si="28"/>
        <v>-0.031193516413037137</v>
      </c>
    </row>
    <row r="50" spans="1:26" ht="21" customHeight="1">
      <c r="A50" s="147" t="s">
        <v>427</v>
      </c>
      <c r="B50" s="374" t="s">
        <v>427</v>
      </c>
      <c r="C50" s="145">
        <v>391</v>
      </c>
      <c r="D50" s="141">
        <v>287</v>
      </c>
      <c r="E50" s="142">
        <v>558</v>
      </c>
      <c r="F50" s="141">
        <v>466</v>
      </c>
      <c r="G50" s="140">
        <f t="shared" si="0"/>
        <v>1702</v>
      </c>
      <c r="H50" s="144">
        <f t="shared" si="22"/>
        <v>0.0005846000813356635</v>
      </c>
      <c r="I50" s="143">
        <v>701</v>
      </c>
      <c r="J50" s="141">
        <v>753</v>
      </c>
      <c r="K50" s="142">
        <v>434</v>
      </c>
      <c r="L50" s="141">
        <v>448</v>
      </c>
      <c r="M50" s="140">
        <f t="shared" si="23"/>
        <v>2336</v>
      </c>
      <c r="N50" s="146">
        <f t="shared" si="24"/>
        <v>-0.27140410958904104</v>
      </c>
      <c r="O50" s="145">
        <v>4312</v>
      </c>
      <c r="P50" s="141">
        <v>5070</v>
      </c>
      <c r="Q50" s="142">
        <v>6161</v>
      </c>
      <c r="R50" s="141">
        <v>5117</v>
      </c>
      <c r="S50" s="140">
        <f t="shared" si="25"/>
        <v>20660</v>
      </c>
      <c r="T50" s="144">
        <f t="shared" si="26"/>
        <v>0.0008473582192516834</v>
      </c>
      <c r="U50" s="143">
        <v>3773</v>
      </c>
      <c r="V50" s="141">
        <v>4746</v>
      </c>
      <c r="W50" s="142">
        <v>4408</v>
      </c>
      <c r="X50" s="141">
        <v>4150</v>
      </c>
      <c r="Y50" s="140">
        <f t="shared" si="27"/>
        <v>17077</v>
      </c>
      <c r="Z50" s="139">
        <f t="shared" si="28"/>
        <v>0.20981437020553972</v>
      </c>
    </row>
    <row r="51" spans="1:26" ht="21" customHeight="1">
      <c r="A51" s="147" t="s">
        <v>428</v>
      </c>
      <c r="B51" s="374" t="s">
        <v>429</v>
      </c>
      <c r="C51" s="145">
        <v>532</v>
      </c>
      <c r="D51" s="141">
        <v>562</v>
      </c>
      <c r="E51" s="142">
        <v>289</v>
      </c>
      <c r="F51" s="141">
        <v>302</v>
      </c>
      <c r="G51" s="140">
        <f t="shared" si="0"/>
        <v>1685</v>
      </c>
      <c r="H51" s="144">
        <f t="shared" si="22"/>
        <v>0.00057876095008848</v>
      </c>
      <c r="I51" s="143">
        <v>393</v>
      </c>
      <c r="J51" s="141">
        <v>400</v>
      </c>
      <c r="K51" s="142">
        <v>389</v>
      </c>
      <c r="L51" s="141">
        <v>414</v>
      </c>
      <c r="M51" s="140">
        <f t="shared" si="23"/>
        <v>1596</v>
      </c>
      <c r="N51" s="146">
        <f t="shared" si="24"/>
        <v>0.055764411027569016</v>
      </c>
      <c r="O51" s="145">
        <v>4576</v>
      </c>
      <c r="P51" s="141">
        <v>4242</v>
      </c>
      <c r="Q51" s="142">
        <v>3051</v>
      </c>
      <c r="R51" s="141">
        <v>2891</v>
      </c>
      <c r="S51" s="140">
        <f t="shared" si="25"/>
        <v>14760</v>
      </c>
      <c r="T51" s="144">
        <f t="shared" si="26"/>
        <v>0.0006053730549929742</v>
      </c>
      <c r="U51" s="143">
        <v>3436</v>
      </c>
      <c r="V51" s="141">
        <v>3130</v>
      </c>
      <c r="W51" s="142">
        <v>4944</v>
      </c>
      <c r="X51" s="141">
        <v>4148</v>
      </c>
      <c r="Y51" s="140">
        <f t="shared" si="27"/>
        <v>15658</v>
      </c>
      <c r="Z51" s="139">
        <f t="shared" si="28"/>
        <v>-0.057350874952101116</v>
      </c>
    </row>
    <row r="52" spans="1:26" ht="21" customHeight="1">
      <c r="A52" s="147" t="s">
        <v>430</v>
      </c>
      <c r="B52" s="374" t="s">
        <v>430</v>
      </c>
      <c r="C52" s="145">
        <v>680</v>
      </c>
      <c r="D52" s="141">
        <v>614</v>
      </c>
      <c r="E52" s="142">
        <v>171</v>
      </c>
      <c r="F52" s="141">
        <v>210</v>
      </c>
      <c r="G52" s="140">
        <f t="shared" si="0"/>
        <v>1675</v>
      </c>
      <c r="H52" s="144">
        <f t="shared" si="22"/>
        <v>0.0005753261670019015</v>
      </c>
      <c r="I52" s="143">
        <v>511</v>
      </c>
      <c r="J52" s="141">
        <v>466</v>
      </c>
      <c r="K52" s="142">
        <v>296</v>
      </c>
      <c r="L52" s="141">
        <v>274</v>
      </c>
      <c r="M52" s="140">
        <f t="shared" si="23"/>
        <v>1547</v>
      </c>
      <c r="N52" s="146">
        <f t="shared" si="24"/>
        <v>0.08274078862314149</v>
      </c>
      <c r="O52" s="145">
        <v>4932</v>
      </c>
      <c r="P52" s="141">
        <v>4866</v>
      </c>
      <c r="Q52" s="142">
        <v>1793</v>
      </c>
      <c r="R52" s="141">
        <v>1861</v>
      </c>
      <c r="S52" s="140">
        <f t="shared" si="25"/>
        <v>13452</v>
      </c>
      <c r="T52" s="144">
        <f t="shared" si="26"/>
        <v>0.000551726174509857</v>
      </c>
      <c r="U52" s="143">
        <v>3771</v>
      </c>
      <c r="V52" s="141">
        <v>3601</v>
      </c>
      <c r="W52" s="142">
        <v>2792</v>
      </c>
      <c r="X52" s="141">
        <v>2722</v>
      </c>
      <c r="Y52" s="140">
        <f t="shared" si="27"/>
        <v>12886</v>
      </c>
      <c r="Z52" s="139">
        <f t="shared" si="28"/>
        <v>0.04392363805680577</v>
      </c>
    </row>
    <row r="53" spans="1:26" ht="21" customHeight="1">
      <c r="A53" s="147" t="s">
        <v>431</v>
      </c>
      <c r="B53" s="374" t="s">
        <v>432</v>
      </c>
      <c r="C53" s="145">
        <v>812</v>
      </c>
      <c r="D53" s="141">
        <v>682</v>
      </c>
      <c r="E53" s="142">
        <v>8</v>
      </c>
      <c r="F53" s="141">
        <v>11</v>
      </c>
      <c r="G53" s="140">
        <f t="shared" si="0"/>
        <v>1513</v>
      </c>
      <c r="H53" s="144">
        <f t="shared" si="22"/>
        <v>0.0005196826809993296</v>
      </c>
      <c r="I53" s="143">
        <v>921</v>
      </c>
      <c r="J53" s="141">
        <v>995</v>
      </c>
      <c r="K53" s="142">
        <v>23</v>
      </c>
      <c r="L53" s="141">
        <v>29</v>
      </c>
      <c r="M53" s="140">
        <f t="shared" si="23"/>
        <v>1968</v>
      </c>
      <c r="N53" s="146">
        <f t="shared" si="24"/>
        <v>-0.23119918699186992</v>
      </c>
      <c r="O53" s="145">
        <v>8549</v>
      </c>
      <c r="P53" s="141">
        <v>8734</v>
      </c>
      <c r="Q53" s="142">
        <v>257</v>
      </c>
      <c r="R53" s="141">
        <v>203</v>
      </c>
      <c r="S53" s="140">
        <f t="shared" si="25"/>
        <v>17743</v>
      </c>
      <c r="T53" s="144">
        <f t="shared" si="26"/>
        <v>0.0007277191134647928</v>
      </c>
      <c r="U53" s="143">
        <v>7701</v>
      </c>
      <c r="V53" s="141">
        <v>8505</v>
      </c>
      <c r="W53" s="142">
        <v>373</v>
      </c>
      <c r="X53" s="141">
        <v>377</v>
      </c>
      <c r="Y53" s="140">
        <f t="shared" si="27"/>
        <v>16956</v>
      </c>
      <c r="Z53" s="139">
        <f t="shared" si="28"/>
        <v>0.04641424864354793</v>
      </c>
    </row>
    <row r="54" spans="1:26" ht="21" customHeight="1">
      <c r="A54" s="147" t="s">
        <v>433</v>
      </c>
      <c r="B54" s="374" t="s">
        <v>434</v>
      </c>
      <c r="C54" s="145">
        <v>135</v>
      </c>
      <c r="D54" s="141">
        <v>137</v>
      </c>
      <c r="E54" s="142">
        <v>427</v>
      </c>
      <c r="F54" s="141">
        <v>540</v>
      </c>
      <c r="G54" s="140">
        <f t="shared" si="0"/>
        <v>1239</v>
      </c>
      <c r="H54" s="144">
        <f t="shared" si="22"/>
        <v>0.0004255696244270782</v>
      </c>
      <c r="I54" s="143">
        <v>28</v>
      </c>
      <c r="J54" s="141">
        <v>59</v>
      </c>
      <c r="K54" s="142">
        <v>371</v>
      </c>
      <c r="L54" s="141">
        <v>506</v>
      </c>
      <c r="M54" s="140">
        <f t="shared" si="23"/>
        <v>964</v>
      </c>
      <c r="N54" s="146">
        <f t="shared" si="24"/>
        <v>0.28526970954356856</v>
      </c>
      <c r="O54" s="145">
        <v>530</v>
      </c>
      <c r="P54" s="141">
        <v>674</v>
      </c>
      <c r="Q54" s="142">
        <v>2816</v>
      </c>
      <c r="R54" s="141">
        <v>3677</v>
      </c>
      <c r="S54" s="140">
        <f t="shared" si="25"/>
        <v>7697</v>
      </c>
      <c r="T54" s="144">
        <f t="shared" si="26"/>
        <v>0.0003156881032710652</v>
      </c>
      <c r="U54" s="143">
        <v>92</v>
      </c>
      <c r="V54" s="141">
        <v>402</v>
      </c>
      <c r="W54" s="142">
        <v>2327</v>
      </c>
      <c r="X54" s="141">
        <v>3407</v>
      </c>
      <c r="Y54" s="140">
        <f t="shared" si="27"/>
        <v>6228</v>
      </c>
      <c r="Z54" s="139">
        <f t="shared" si="28"/>
        <v>0.23587026332691075</v>
      </c>
    </row>
    <row r="55" spans="1:26" ht="21" customHeight="1">
      <c r="A55" s="147" t="s">
        <v>435</v>
      </c>
      <c r="B55" s="374" t="s">
        <v>435</v>
      </c>
      <c r="C55" s="145">
        <v>473</v>
      </c>
      <c r="D55" s="141">
        <v>476</v>
      </c>
      <c r="E55" s="142">
        <v>54</v>
      </c>
      <c r="F55" s="141">
        <v>32</v>
      </c>
      <c r="G55" s="140">
        <f t="shared" si="0"/>
        <v>1035</v>
      </c>
      <c r="H55" s="144">
        <f t="shared" si="22"/>
        <v>0.00035550004946087644</v>
      </c>
      <c r="I55" s="143">
        <v>494</v>
      </c>
      <c r="J55" s="141">
        <v>474</v>
      </c>
      <c r="K55" s="142">
        <v>25</v>
      </c>
      <c r="L55" s="141">
        <v>34</v>
      </c>
      <c r="M55" s="140">
        <f t="shared" si="23"/>
        <v>1027</v>
      </c>
      <c r="N55" s="146">
        <f t="shared" si="24"/>
        <v>0.00778967867575453</v>
      </c>
      <c r="O55" s="145">
        <v>3762</v>
      </c>
      <c r="P55" s="141">
        <v>3835</v>
      </c>
      <c r="Q55" s="142">
        <v>210</v>
      </c>
      <c r="R55" s="141">
        <v>179</v>
      </c>
      <c r="S55" s="140">
        <f t="shared" si="25"/>
        <v>7986</v>
      </c>
      <c r="T55" s="144">
        <f t="shared" si="26"/>
        <v>0.00032754127487628</v>
      </c>
      <c r="U55" s="143">
        <v>4064</v>
      </c>
      <c r="V55" s="141">
        <v>3881</v>
      </c>
      <c r="W55" s="142">
        <v>203</v>
      </c>
      <c r="X55" s="141">
        <v>208</v>
      </c>
      <c r="Y55" s="140">
        <f t="shared" si="27"/>
        <v>8356</v>
      </c>
      <c r="Z55" s="139">
        <f t="shared" si="28"/>
        <v>-0.04427955959789376</v>
      </c>
    </row>
    <row r="56" spans="1:26" ht="21" customHeight="1">
      <c r="A56" s="147" t="s">
        <v>436</v>
      </c>
      <c r="B56" s="374" t="s">
        <v>436</v>
      </c>
      <c r="C56" s="145">
        <v>352</v>
      </c>
      <c r="D56" s="141">
        <v>439</v>
      </c>
      <c r="E56" s="142">
        <v>71</v>
      </c>
      <c r="F56" s="141">
        <v>60</v>
      </c>
      <c r="G56" s="140">
        <f t="shared" si="0"/>
        <v>922</v>
      </c>
      <c r="H56" s="144">
        <f t="shared" si="22"/>
        <v>0.00031668700058253924</v>
      </c>
      <c r="I56" s="143">
        <v>374</v>
      </c>
      <c r="J56" s="141">
        <v>380</v>
      </c>
      <c r="K56" s="142">
        <v>99</v>
      </c>
      <c r="L56" s="141">
        <v>84</v>
      </c>
      <c r="M56" s="140">
        <f t="shared" si="23"/>
        <v>937</v>
      </c>
      <c r="N56" s="146">
        <f t="shared" si="24"/>
        <v>-0.016008537886872953</v>
      </c>
      <c r="O56" s="145">
        <v>2749</v>
      </c>
      <c r="P56" s="141">
        <v>3149</v>
      </c>
      <c r="Q56" s="142">
        <v>810</v>
      </c>
      <c r="R56" s="141">
        <v>776</v>
      </c>
      <c r="S56" s="140">
        <f t="shared" si="25"/>
        <v>7484</v>
      </c>
      <c r="T56" s="144">
        <f t="shared" si="26"/>
        <v>0.0003069520286969796</v>
      </c>
      <c r="U56" s="143">
        <v>2557</v>
      </c>
      <c r="V56" s="141">
        <v>2883</v>
      </c>
      <c r="W56" s="142">
        <v>1020</v>
      </c>
      <c r="X56" s="141">
        <v>1061</v>
      </c>
      <c r="Y56" s="140">
        <f t="shared" si="27"/>
        <v>7521</v>
      </c>
      <c r="Z56" s="139">
        <f t="shared" si="28"/>
        <v>-0.004919558569339233</v>
      </c>
    </row>
    <row r="57" spans="1:26" ht="21" customHeight="1">
      <c r="A57" s="147" t="s">
        <v>437</v>
      </c>
      <c r="B57" s="374" t="s">
        <v>438</v>
      </c>
      <c r="C57" s="145">
        <v>458</v>
      </c>
      <c r="D57" s="141">
        <v>382</v>
      </c>
      <c r="E57" s="142">
        <v>23</v>
      </c>
      <c r="F57" s="141">
        <v>42</v>
      </c>
      <c r="G57" s="140">
        <f t="shared" si="0"/>
        <v>905</v>
      </c>
      <c r="H57" s="144">
        <f t="shared" si="22"/>
        <v>0.0003108478693353557</v>
      </c>
      <c r="I57" s="143">
        <v>640</v>
      </c>
      <c r="J57" s="141">
        <v>449</v>
      </c>
      <c r="K57" s="142">
        <v>22</v>
      </c>
      <c r="L57" s="141">
        <v>16</v>
      </c>
      <c r="M57" s="140">
        <f t="shared" si="23"/>
        <v>1127</v>
      </c>
      <c r="N57" s="146">
        <f t="shared" si="24"/>
        <v>-0.19698314108252002</v>
      </c>
      <c r="O57" s="145">
        <v>3761</v>
      </c>
      <c r="P57" s="141">
        <v>3505</v>
      </c>
      <c r="Q57" s="142">
        <v>192</v>
      </c>
      <c r="R57" s="141">
        <v>196</v>
      </c>
      <c r="S57" s="140">
        <f t="shared" si="25"/>
        <v>7654</v>
      </c>
      <c r="T57" s="144">
        <f t="shared" si="26"/>
        <v>0.0003139244825824</v>
      </c>
      <c r="U57" s="143">
        <v>4009</v>
      </c>
      <c r="V57" s="141">
        <v>3639</v>
      </c>
      <c r="W57" s="142">
        <v>329</v>
      </c>
      <c r="X57" s="141">
        <v>354</v>
      </c>
      <c r="Y57" s="140">
        <f t="shared" si="27"/>
        <v>8331</v>
      </c>
      <c r="Z57" s="139">
        <f t="shared" si="28"/>
        <v>-0.08126275357099988</v>
      </c>
    </row>
    <row r="58" spans="1:26" ht="21" customHeight="1">
      <c r="A58" s="147" t="s">
        <v>56</v>
      </c>
      <c r="B58" s="374" t="s">
        <v>56</v>
      </c>
      <c r="C58" s="145">
        <v>2205</v>
      </c>
      <c r="D58" s="141">
        <v>2164</v>
      </c>
      <c r="E58" s="142">
        <v>7154</v>
      </c>
      <c r="F58" s="141">
        <v>7112</v>
      </c>
      <c r="G58" s="140">
        <f t="shared" si="0"/>
        <v>18635</v>
      </c>
      <c r="H58" s="144">
        <f t="shared" si="22"/>
        <v>0.006400718281839066</v>
      </c>
      <c r="I58" s="143">
        <v>1975</v>
      </c>
      <c r="J58" s="141">
        <v>2222</v>
      </c>
      <c r="K58" s="142">
        <v>8541</v>
      </c>
      <c r="L58" s="141">
        <v>10064</v>
      </c>
      <c r="M58" s="140">
        <f t="shared" si="23"/>
        <v>22802</v>
      </c>
      <c r="N58" s="146">
        <f t="shared" si="24"/>
        <v>-0.18274712744496102</v>
      </c>
      <c r="O58" s="145">
        <v>20532</v>
      </c>
      <c r="P58" s="141">
        <v>20526</v>
      </c>
      <c r="Q58" s="142">
        <v>74158</v>
      </c>
      <c r="R58" s="141">
        <v>80508</v>
      </c>
      <c r="S58" s="140">
        <f t="shared" si="25"/>
        <v>195724</v>
      </c>
      <c r="T58" s="144">
        <f t="shared" si="26"/>
        <v>0.008027509201588408</v>
      </c>
      <c r="U58" s="143">
        <v>16737</v>
      </c>
      <c r="V58" s="141">
        <v>18671</v>
      </c>
      <c r="W58" s="142">
        <v>73864</v>
      </c>
      <c r="X58" s="141">
        <v>87234</v>
      </c>
      <c r="Y58" s="140">
        <f t="shared" si="27"/>
        <v>196506</v>
      </c>
      <c r="Z58" s="139">
        <f t="shared" si="28"/>
        <v>-0.003979522253773404</v>
      </c>
    </row>
    <row r="59" spans="1:26" ht="21" customHeight="1">
      <c r="A59" s="147"/>
      <c r="B59" s="374"/>
      <c r="C59" s="145"/>
      <c r="D59" s="141"/>
      <c r="E59" s="142"/>
      <c r="F59" s="141"/>
      <c r="G59" s="140">
        <f t="shared" si="0"/>
        <v>0</v>
      </c>
      <c r="H59" s="144">
        <f t="shared" si="22"/>
        <v>0</v>
      </c>
      <c r="I59" s="143"/>
      <c r="J59" s="141"/>
      <c r="K59" s="142"/>
      <c r="L59" s="141"/>
      <c r="M59" s="140">
        <f t="shared" si="23"/>
        <v>0</v>
      </c>
      <c r="N59" s="146" t="str">
        <f t="shared" si="24"/>
        <v>         /0</v>
      </c>
      <c r="O59" s="145"/>
      <c r="P59" s="141"/>
      <c r="Q59" s="142"/>
      <c r="R59" s="141"/>
      <c r="S59" s="140">
        <f t="shared" si="25"/>
        <v>0</v>
      </c>
      <c r="T59" s="144">
        <f t="shared" si="26"/>
        <v>0</v>
      </c>
      <c r="U59" s="143"/>
      <c r="V59" s="141"/>
      <c r="W59" s="142"/>
      <c r="X59" s="141"/>
      <c r="Y59" s="140">
        <f t="shared" si="27"/>
        <v>0</v>
      </c>
      <c r="Z59" s="139" t="str">
        <f t="shared" si="28"/>
        <v>         /0</v>
      </c>
    </row>
    <row r="60" spans="1:26" ht="21" customHeight="1">
      <c r="A60" s="147"/>
      <c r="B60" s="374"/>
      <c r="C60" s="145"/>
      <c r="D60" s="141"/>
      <c r="E60" s="142"/>
      <c r="F60" s="141"/>
      <c r="G60" s="140">
        <f t="shared" si="0"/>
        <v>0</v>
      </c>
      <c r="H60" s="144">
        <f t="shared" si="22"/>
        <v>0</v>
      </c>
      <c r="I60" s="143"/>
      <c r="J60" s="141"/>
      <c r="K60" s="142"/>
      <c r="L60" s="141"/>
      <c r="M60" s="140">
        <f t="shared" si="23"/>
        <v>0</v>
      </c>
      <c r="N60" s="146" t="str">
        <f t="shared" si="24"/>
        <v>         /0</v>
      </c>
      <c r="O60" s="145"/>
      <c r="P60" s="141"/>
      <c r="Q60" s="142"/>
      <c r="R60" s="141"/>
      <c r="S60" s="140">
        <f t="shared" si="25"/>
        <v>0</v>
      </c>
      <c r="T60" s="144">
        <f t="shared" si="26"/>
        <v>0</v>
      </c>
      <c r="U60" s="143"/>
      <c r="V60" s="141"/>
      <c r="W60" s="142"/>
      <c r="X60" s="141"/>
      <c r="Y60" s="140">
        <f t="shared" si="27"/>
        <v>0</v>
      </c>
      <c r="Z60" s="139" t="str">
        <f t="shared" si="28"/>
        <v>         /0</v>
      </c>
    </row>
    <row r="61" spans="1:26" ht="21" customHeight="1">
      <c r="A61" s="147"/>
      <c r="B61" s="374"/>
      <c r="C61" s="145"/>
      <c r="D61" s="141"/>
      <c r="E61" s="142"/>
      <c r="F61" s="141"/>
      <c r="G61" s="140">
        <f t="shared" si="0"/>
        <v>0</v>
      </c>
      <c r="H61" s="144">
        <f t="shared" si="22"/>
        <v>0</v>
      </c>
      <c r="I61" s="143"/>
      <c r="J61" s="141"/>
      <c r="K61" s="142"/>
      <c r="L61" s="141"/>
      <c r="M61" s="140">
        <f t="shared" si="23"/>
        <v>0</v>
      </c>
      <c r="N61" s="146" t="str">
        <f t="shared" si="24"/>
        <v>         /0</v>
      </c>
      <c r="O61" s="145"/>
      <c r="P61" s="141"/>
      <c r="Q61" s="142"/>
      <c r="R61" s="141"/>
      <c r="S61" s="140">
        <f t="shared" si="25"/>
        <v>0</v>
      </c>
      <c r="T61" s="144">
        <f t="shared" si="26"/>
        <v>0</v>
      </c>
      <c r="U61" s="143"/>
      <c r="V61" s="141"/>
      <c r="W61" s="142"/>
      <c r="X61" s="141"/>
      <c r="Y61" s="140">
        <f t="shared" si="27"/>
        <v>0</v>
      </c>
      <c r="Z61" s="139" t="str">
        <f t="shared" si="28"/>
        <v>         /0</v>
      </c>
    </row>
    <row r="62" spans="1:26" ht="21" customHeight="1">
      <c r="A62" s="147"/>
      <c r="B62" s="374"/>
      <c r="C62" s="145"/>
      <c r="D62" s="141"/>
      <c r="E62" s="142"/>
      <c r="F62" s="141"/>
      <c r="G62" s="140">
        <f t="shared" si="0"/>
        <v>0</v>
      </c>
      <c r="H62" s="144">
        <f t="shared" si="22"/>
        <v>0</v>
      </c>
      <c r="I62" s="143"/>
      <c r="J62" s="141"/>
      <c r="K62" s="142"/>
      <c r="L62" s="141"/>
      <c r="M62" s="140">
        <f t="shared" si="23"/>
        <v>0</v>
      </c>
      <c r="N62" s="146" t="str">
        <f t="shared" si="24"/>
        <v>         /0</v>
      </c>
      <c r="O62" s="145"/>
      <c r="P62" s="141"/>
      <c r="Q62" s="142"/>
      <c r="R62" s="141"/>
      <c r="S62" s="140">
        <f t="shared" si="25"/>
        <v>0</v>
      </c>
      <c r="T62" s="144">
        <f t="shared" si="26"/>
        <v>0</v>
      </c>
      <c r="U62" s="143"/>
      <c r="V62" s="141"/>
      <c r="W62" s="142"/>
      <c r="X62" s="141"/>
      <c r="Y62" s="140">
        <f t="shared" si="27"/>
        <v>0</v>
      </c>
      <c r="Z62" s="139" t="str">
        <f t="shared" si="28"/>
        <v>         /0</v>
      </c>
    </row>
    <row r="63" spans="1:26" ht="21" customHeight="1">
      <c r="A63" s="147"/>
      <c r="B63" s="374"/>
      <c r="C63" s="145"/>
      <c r="D63" s="141"/>
      <c r="E63" s="142"/>
      <c r="F63" s="141"/>
      <c r="G63" s="140">
        <f t="shared" si="0"/>
        <v>0</v>
      </c>
      <c r="H63" s="144">
        <f t="shared" si="22"/>
        <v>0</v>
      </c>
      <c r="I63" s="143"/>
      <c r="J63" s="141"/>
      <c r="K63" s="142"/>
      <c r="L63" s="141"/>
      <c r="M63" s="140">
        <f t="shared" si="23"/>
        <v>0</v>
      </c>
      <c r="N63" s="146" t="str">
        <f t="shared" si="24"/>
        <v>         /0</v>
      </c>
      <c r="O63" s="145"/>
      <c r="P63" s="141"/>
      <c r="Q63" s="142"/>
      <c r="R63" s="141"/>
      <c r="S63" s="140">
        <f t="shared" si="25"/>
        <v>0</v>
      </c>
      <c r="T63" s="144">
        <f t="shared" si="26"/>
        <v>0</v>
      </c>
      <c r="U63" s="143"/>
      <c r="V63" s="141"/>
      <c r="W63" s="142"/>
      <c r="X63" s="141"/>
      <c r="Y63" s="140">
        <f t="shared" si="27"/>
        <v>0</v>
      </c>
      <c r="Z63" s="139" t="str">
        <f t="shared" si="28"/>
        <v>         /0</v>
      </c>
    </row>
    <row r="64" spans="1:26" ht="21" customHeight="1" thickBot="1">
      <c r="A64" s="138"/>
      <c r="B64" s="375"/>
      <c r="C64" s="136"/>
      <c r="D64" s="132"/>
      <c r="E64" s="133"/>
      <c r="F64" s="132"/>
      <c r="G64" s="131">
        <f t="shared" si="0"/>
        <v>0</v>
      </c>
      <c r="H64" s="135">
        <f t="shared" si="22"/>
        <v>0</v>
      </c>
      <c r="I64" s="134"/>
      <c r="J64" s="132"/>
      <c r="K64" s="133"/>
      <c r="L64" s="132"/>
      <c r="M64" s="131">
        <f t="shared" si="23"/>
        <v>0</v>
      </c>
      <c r="N64" s="137" t="str">
        <f t="shared" si="24"/>
        <v>         /0</v>
      </c>
      <c r="O64" s="136"/>
      <c r="P64" s="132"/>
      <c r="Q64" s="133"/>
      <c r="R64" s="132"/>
      <c r="S64" s="131">
        <f t="shared" si="25"/>
        <v>0</v>
      </c>
      <c r="T64" s="135">
        <f t="shared" si="26"/>
        <v>0</v>
      </c>
      <c r="U64" s="134"/>
      <c r="V64" s="132"/>
      <c r="W64" s="133"/>
      <c r="X64" s="132"/>
      <c r="Y64" s="131">
        <f t="shared" si="27"/>
        <v>0</v>
      </c>
      <c r="Z64" s="130" t="str">
        <f t="shared" si="28"/>
        <v>         /0</v>
      </c>
    </row>
    <row r="65" spans="1:2" ht="16.5" thickTop="1">
      <c r="A65" s="129" t="s">
        <v>43</v>
      </c>
      <c r="B65" s="129"/>
    </row>
    <row r="66" spans="1:2" ht="15.75">
      <c r="A66" s="129" t="s">
        <v>42</v>
      </c>
      <c r="B66" s="129"/>
    </row>
    <row r="67" spans="1:3" ht="14.25">
      <c r="A67" s="376" t="s">
        <v>123</v>
      </c>
      <c r="B67" s="377"/>
      <c r="C67" s="37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5:Z65536 N65:N65536 Z3 N3 N5:N8 Z5:Z8">
    <cfRule type="cellIs" priority="3" dxfId="91" operator="lessThan" stopIfTrue="1">
      <formula>0</formula>
    </cfRule>
  </conditionalFormatting>
  <conditionalFormatting sqref="N9:N64 Z9:Z64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0" t="s">
        <v>28</v>
      </c>
      <c r="Z1" s="571"/>
    </row>
    <row r="2" ht="5.25" customHeight="1" thickBot="1"/>
    <row r="3" spans="1:26" ht="24.75" customHeight="1" thickTop="1">
      <c r="A3" s="572" t="s">
        <v>124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4"/>
    </row>
    <row r="4" spans="1:26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s="174" customFormat="1" ht="19.5" customHeight="1" thickBot="1" thickTop="1">
      <c r="A5" s="658" t="s">
        <v>121</v>
      </c>
      <c r="B5" s="668" t="s">
        <v>122</v>
      </c>
      <c r="C5" s="671" t="s">
        <v>36</v>
      </c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3"/>
      <c r="O5" s="674" t="s">
        <v>35</v>
      </c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3"/>
    </row>
    <row r="6" spans="1:26" s="173" customFormat="1" ht="26.25" customHeight="1" thickBot="1">
      <c r="A6" s="659"/>
      <c r="B6" s="669"/>
      <c r="C6" s="664" t="s">
        <v>164</v>
      </c>
      <c r="D6" s="665"/>
      <c r="E6" s="665"/>
      <c r="F6" s="665"/>
      <c r="G6" s="666"/>
      <c r="H6" s="675" t="s">
        <v>34</v>
      </c>
      <c r="I6" s="664" t="s">
        <v>165</v>
      </c>
      <c r="J6" s="665"/>
      <c r="K6" s="665"/>
      <c r="L6" s="665"/>
      <c r="M6" s="666"/>
      <c r="N6" s="675" t="s">
        <v>33</v>
      </c>
      <c r="O6" s="667" t="s">
        <v>166</v>
      </c>
      <c r="P6" s="665"/>
      <c r="Q6" s="665"/>
      <c r="R6" s="665"/>
      <c r="S6" s="666"/>
      <c r="T6" s="675" t="s">
        <v>34</v>
      </c>
      <c r="U6" s="667" t="s">
        <v>167</v>
      </c>
      <c r="V6" s="665"/>
      <c r="W6" s="665"/>
      <c r="X6" s="665"/>
      <c r="Y6" s="666"/>
      <c r="Z6" s="675" t="s">
        <v>33</v>
      </c>
    </row>
    <row r="7" spans="1:26" s="168" customFormat="1" ht="26.25" customHeight="1">
      <c r="A7" s="660"/>
      <c r="B7" s="669"/>
      <c r="C7" s="569" t="s">
        <v>22</v>
      </c>
      <c r="D7" s="585"/>
      <c r="E7" s="564" t="s">
        <v>21</v>
      </c>
      <c r="F7" s="585"/>
      <c r="G7" s="566" t="s">
        <v>17</v>
      </c>
      <c r="H7" s="580"/>
      <c r="I7" s="678" t="s">
        <v>22</v>
      </c>
      <c r="J7" s="585"/>
      <c r="K7" s="564" t="s">
        <v>21</v>
      </c>
      <c r="L7" s="585"/>
      <c r="M7" s="566" t="s">
        <v>17</v>
      </c>
      <c r="N7" s="580"/>
      <c r="O7" s="678" t="s">
        <v>22</v>
      </c>
      <c r="P7" s="585"/>
      <c r="Q7" s="564" t="s">
        <v>21</v>
      </c>
      <c r="R7" s="585"/>
      <c r="S7" s="566" t="s">
        <v>17</v>
      </c>
      <c r="T7" s="580"/>
      <c r="U7" s="678" t="s">
        <v>22</v>
      </c>
      <c r="V7" s="585"/>
      <c r="W7" s="564" t="s">
        <v>21</v>
      </c>
      <c r="X7" s="585"/>
      <c r="Y7" s="566" t="s">
        <v>17</v>
      </c>
      <c r="Z7" s="580"/>
    </row>
    <row r="8" spans="1:26" s="168" customFormat="1" ht="19.5" customHeight="1" thickBot="1">
      <c r="A8" s="661"/>
      <c r="B8" s="670"/>
      <c r="C8" s="171" t="s">
        <v>31</v>
      </c>
      <c r="D8" s="169" t="s">
        <v>30</v>
      </c>
      <c r="E8" s="170" t="s">
        <v>31</v>
      </c>
      <c r="F8" s="378" t="s">
        <v>30</v>
      </c>
      <c r="G8" s="677"/>
      <c r="H8" s="676"/>
      <c r="I8" s="171" t="s">
        <v>31</v>
      </c>
      <c r="J8" s="169" t="s">
        <v>30</v>
      </c>
      <c r="K8" s="170" t="s">
        <v>31</v>
      </c>
      <c r="L8" s="378" t="s">
        <v>30</v>
      </c>
      <c r="M8" s="677"/>
      <c r="N8" s="676"/>
      <c r="O8" s="171" t="s">
        <v>31</v>
      </c>
      <c r="P8" s="169" t="s">
        <v>30</v>
      </c>
      <c r="Q8" s="170" t="s">
        <v>31</v>
      </c>
      <c r="R8" s="378" t="s">
        <v>30</v>
      </c>
      <c r="S8" s="677"/>
      <c r="T8" s="676"/>
      <c r="U8" s="171" t="s">
        <v>31</v>
      </c>
      <c r="V8" s="169" t="s">
        <v>30</v>
      </c>
      <c r="W8" s="170" t="s">
        <v>31</v>
      </c>
      <c r="X8" s="378" t="s">
        <v>30</v>
      </c>
      <c r="Y8" s="677"/>
      <c r="Z8" s="676"/>
    </row>
    <row r="9" spans="1:26" s="157" customFormat="1" ht="18" customHeight="1" thickBot="1" thickTop="1">
      <c r="A9" s="167" t="s">
        <v>24</v>
      </c>
      <c r="B9" s="372"/>
      <c r="C9" s="166">
        <f>SUM(C10:C61)</f>
        <v>9896.953</v>
      </c>
      <c r="D9" s="160">
        <f>SUM(D10:D61)</f>
        <v>9896.953000000001</v>
      </c>
      <c r="E9" s="161">
        <f>SUM(E10:E61)</f>
        <v>1184.68</v>
      </c>
      <c r="F9" s="160">
        <f>SUM(F10:F61)</f>
        <v>1184.6799999999998</v>
      </c>
      <c r="G9" s="159">
        <f aca="true" t="shared" si="0" ref="G9:G20">SUM(C9:F9)</f>
        <v>22163.266000000003</v>
      </c>
      <c r="H9" s="163">
        <f aca="true" t="shared" si="1" ref="H9:H61">G9/$G$9</f>
        <v>1</v>
      </c>
      <c r="I9" s="162">
        <f>SUM(I10:I61)</f>
        <v>10798.104999999996</v>
      </c>
      <c r="J9" s="160">
        <f>SUM(J10:J61)</f>
        <v>10798.105000000005</v>
      </c>
      <c r="K9" s="161">
        <f>SUM(K10:K61)</f>
        <v>1398.146</v>
      </c>
      <c r="L9" s="160">
        <f>SUM(L10:L61)</f>
        <v>1398.1460000000002</v>
      </c>
      <c r="M9" s="159">
        <f aca="true" t="shared" si="2" ref="M9:M20">SUM(I9:L9)</f>
        <v>24392.502</v>
      </c>
      <c r="N9" s="165">
        <f aca="true" t="shared" si="3" ref="N9:N20">IF(ISERROR(G9/M9-1),"         /0",(G9/M9-1))</f>
        <v>-0.09139021491112298</v>
      </c>
      <c r="O9" s="164">
        <f>SUM(O10:O61)</f>
        <v>91947.96600000004</v>
      </c>
      <c r="P9" s="160">
        <f>SUM(P10:P61)</f>
        <v>91947.96600000001</v>
      </c>
      <c r="Q9" s="161">
        <f>SUM(Q10:Q61)</f>
        <v>11281.496999999998</v>
      </c>
      <c r="R9" s="160">
        <f>SUM(R10:R61)</f>
        <v>11281.496999999988</v>
      </c>
      <c r="S9" s="159">
        <f aca="true" t="shared" si="4" ref="S9:S20">SUM(O9:R9)</f>
        <v>206458.92600000004</v>
      </c>
      <c r="T9" s="163">
        <f aca="true" t="shared" si="5" ref="T9:T61">S9/$S$9</f>
        <v>1</v>
      </c>
      <c r="U9" s="162">
        <f>SUM(U10:U61)</f>
        <v>88078.527</v>
      </c>
      <c r="V9" s="160">
        <f>SUM(V10:V61)</f>
        <v>88078.52700000009</v>
      </c>
      <c r="W9" s="161">
        <f>SUM(W10:W61)</f>
        <v>9949.663999999997</v>
      </c>
      <c r="X9" s="160">
        <f>SUM(X10:X61)</f>
        <v>9949.663999999995</v>
      </c>
      <c r="Y9" s="159">
        <f aca="true" t="shared" si="6" ref="Y9:Y20">SUM(U9:X9)</f>
        <v>196056.38200000007</v>
      </c>
      <c r="Z9" s="158">
        <f>IF(ISERROR(S9/Y9-1),"         /0",(S9/Y9-1))</f>
        <v>0.053058940973418345</v>
      </c>
    </row>
    <row r="10" spans="1:26" ht="18.75" customHeight="1" thickTop="1">
      <c r="A10" s="156" t="s">
        <v>149</v>
      </c>
      <c r="B10" s="373" t="s">
        <v>359</v>
      </c>
      <c r="C10" s="154">
        <v>4537.513999999999</v>
      </c>
      <c r="D10" s="150">
        <v>3638.3950000000004</v>
      </c>
      <c r="E10" s="151">
        <v>217.55600000000007</v>
      </c>
      <c r="F10" s="150">
        <v>97.87500000000001</v>
      </c>
      <c r="G10" s="149">
        <f t="shared" si="0"/>
        <v>8491.34</v>
      </c>
      <c r="H10" s="153">
        <f t="shared" si="1"/>
        <v>0.3831267467529379</v>
      </c>
      <c r="I10" s="152">
        <v>4985.423999999999</v>
      </c>
      <c r="J10" s="150">
        <v>4204.018000000002</v>
      </c>
      <c r="K10" s="151">
        <v>290.243</v>
      </c>
      <c r="L10" s="150">
        <v>183.79599999999994</v>
      </c>
      <c r="M10" s="149">
        <f t="shared" si="2"/>
        <v>9663.481000000002</v>
      </c>
      <c r="N10" s="155">
        <f t="shared" si="3"/>
        <v>-0.12129593880300493</v>
      </c>
      <c r="O10" s="154">
        <v>42289.96200000005</v>
      </c>
      <c r="P10" s="150">
        <v>35352.54600000001</v>
      </c>
      <c r="Q10" s="151">
        <v>2342.1749999999975</v>
      </c>
      <c r="R10" s="150">
        <v>1150.417999999994</v>
      </c>
      <c r="S10" s="149">
        <f t="shared" si="4"/>
        <v>81135.10100000005</v>
      </c>
      <c r="T10" s="153">
        <f t="shared" si="5"/>
        <v>0.39298422486223744</v>
      </c>
      <c r="U10" s="152">
        <v>39630.39</v>
      </c>
      <c r="V10" s="150">
        <v>34716.819000000054</v>
      </c>
      <c r="W10" s="151">
        <v>2126.621999999999</v>
      </c>
      <c r="X10" s="150">
        <v>1429.391999999998</v>
      </c>
      <c r="Y10" s="149">
        <f t="shared" si="6"/>
        <v>77903.22300000006</v>
      </c>
      <c r="Z10" s="148">
        <f aca="true" t="shared" si="7" ref="Z10:Z20">IF(ISERROR(S10/Y10-1),"         /0",IF(S10/Y10&gt;5,"  *  ",(S10/Y10-1)))</f>
        <v>0.04148580604938501</v>
      </c>
    </row>
    <row r="11" spans="1:26" ht="18.75" customHeight="1">
      <c r="A11" s="156" t="s">
        <v>150</v>
      </c>
      <c r="B11" s="373" t="s">
        <v>360</v>
      </c>
      <c r="C11" s="154">
        <v>960.568</v>
      </c>
      <c r="D11" s="150">
        <v>1132.223</v>
      </c>
      <c r="E11" s="151">
        <v>52.720000000000006</v>
      </c>
      <c r="F11" s="150">
        <v>25.263</v>
      </c>
      <c r="G11" s="149">
        <f t="shared" si="0"/>
        <v>2170.774</v>
      </c>
      <c r="H11" s="153">
        <f>G11/$G$9</f>
        <v>0.09794468017484424</v>
      </c>
      <c r="I11" s="152">
        <v>1014.6819999999999</v>
      </c>
      <c r="J11" s="150">
        <v>1091.5960000000002</v>
      </c>
      <c r="K11" s="151">
        <v>107.715</v>
      </c>
      <c r="L11" s="150">
        <v>47.35000000000001</v>
      </c>
      <c r="M11" s="149">
        <f t="shared" si="2"/>
        <v>2261.3430000000003</v>
      </c>
      <c r="N11" s="155">
        <f t="shared" si="3"/>
        <v>-0.04005097855566375</v>
      </c>
      <c r="O11" s="154">
        <v>8639.866000000007</v>
      </c>
      <c r="P11" s="150">
        <v>9858.586000000005</v>
      </c>
      <c r="Q11" s="151">
        <v>699.4129999999994</v>
      </c>
      <c r="R11" s="150">
        <v>744.5399999999995</v>
      </c>
      <c r="S11" s="149">
        <f t="shared" si="4"/>
        <v>19942.405000000013</v>
      </c>
      <c r="T11" s="153">
        <f>S11/$S$9</f>
        <v>0.09659260263709794</v>
      </c>
      <c r="U11" s="152">
        <v>7925.729000000003</v>
      </c>
      <c r="V11" s="150">
        <v>7959.840000000001</v>
      </c>
      <c r="W11" s="151">
        <v>494.6819999999999</v>
      </c>
      <c r="X11" s="150">
        <v>295.20800000000014</v>
      </c>
      <c r="Y11" s="149">
        <f t="shared" si="6"/>
        <v>16675.459000000003</v>
      </c>
      <c r="Z11" s="148">
        <f t="shared" si="7"/>
        <v>0.19591340784082822</v>
      </c>
    </row>
    <row r="12" spans="1:26" ht="18.75" customHeight="1">
      <c r="A12" s="147" t="s">
        <v>151</v>
      </c>
      <c r="B12" s="374" t="s">
        <v>361</v>
      </c>
      <c r="C12" s="145">
        <v>785.757</v>
      </c>
      <c r="D12" s="141">
        <v>826.4119999999999</v>
      </c>
      <c r="E12" s="142">
        <v>47.738</v>
      </c>
      <c r="F12" s="141">
        <v>19.15</v>
      </c>
      <c r="G12" s="140">
        <f t="shared" si="0"/>
        <v>1679.057</v>
      </c>
      <c r="H12" s="144">
        <f t="shared" si="1"/>
        <v>0.07575855471842462</v>
      </c>
      <c r="I12" s="143">
        <v>720.2439999999999</v>
      </c>
      <c r="J12" s="141">
        <v>763.7700000000002</v>
      </c>
      <c r="K12" s="142">
        <v>43.993</v>
      </c>
      <c r="L12" s="141">
        <v>16.434</v>
      </c>
      <c r="M12" s="140">
        <f t="shared" si="2"/>
        <v>1544.441</v>
      </c>
      <c r="N12" s="146">
        <f t="shared" si="3"/>
        <v>0.08716163323817483</v>
      </c>
      <c r="O12" s="145">
        <v>8269.554999999998</v>
      </c>
      <c r="P12" s="141">
        <v>7892.789999999995</v>
      </c>
      <c r="Q12" s="142">
        <v>476.72300000000007</v>
      </c>
      <c r="R12" s="141">
        <v>214.43300000000005</v>
      </c>
      <c r="S12" s="140">
        <f t="shared" si="4"/>
        <v>16853.500999999997</v>
      </c>
      <c r="T12" s="144">
        <f t="shared" si="5"/>
        <v>0.08163125386015034</v>
      </c>
      <c r="U12" s="143">
        <v>7402.4439999999995</v>
      </c>
      <c r="V12" s="141">
        <v>6417.620999999999</v>
      </c>
      <c r="W12" s="142">
        <v>395.9119999999999</v>
      </c>
      <c r="X12" s="141">
        <v>208.2</v>
      </c>
      <c r="Y12" s="140">
        <f t="shared" si="6"/>
        <v>14424.177</v>
      </c>
      <c r="Z12" s="139">
        <f t="shared" si="7"/>
        <v>0.1684202849146954</v>
      </c>
    </row>
    <row r="13" spans="1:26" ht="18.75" customHeight="1">
      <c r="A13" s="147" t="s">
        <v>153</v>
      </c>
      <c r="B13" s="374" t="s">
        <v>363</v>
      </c>
      <c r="C13" s="145">
        <v>557.3399999999999</v>
      </c>
      <c r="D13" s="141">
        <v>788.8860000000001</v>
      </c>
      <c r="E13" s="142">
        <v>9.785999999999998</v>
      </c>
      <c r="F13" s="141">
        <v>10.222000000000001</v>
      </c>
      <c r="G13" s="140">
        <f t="shared" si="0"/>
        <v>1366.2340000000002</v>
      </c>
      <c r="H13" s="144">
        <f t="shared" si="1"/>
        <v>0.061644073576520714</v>
      </c>
      <c r="I13" s="143">
        <v>790.312</v>
      </c>
      <c r="J13" s="141">
        <v>1010.833</v>
      </c>
      <c r="K13" s="142">
        <v>14.335</v>
      </c>
      <c r="L13" s="141">
        <v>18.054000000000002</v>
      </c>
      <c r="M13" s="140">
        <f t="shared" si="2"/>
        <v>1833.534</v>
      </c>
      <c r="N13" s="146">
        <f t="shared" si="3"/>
        <v>-0.25486301317564874</v>
      </c>
      <c r="O13" s="145">
        <v>6511.965000000003</v>
      </c>
      <c r="P13" s="141">
        <v>7552.184999999999</v>
      </c>
      <c r="Q13" s="142">
        <v>94.83600000000003</v>
      </c>
      <c r="R13" s="141">
        <v>118.68199999999997</v>
      </c>
      <c r="S13" s="140">
        <f t="shared" si="4"/>
        <v>14277.668000000001</v>
      </c>
      <c r="T13" s="144">
        <f t="shared" si="5"/>
        <v>0.06915500471023471</v>
      </c>
      <c r="U13" s="143">
        <v>6250.153000000003</v>
      </c>
      <c r="V13" s="141">
        <v>7975.215000000002</v>
      </c>
      <c r="W13" s="142">
        <v>148.68200000000007</v>
      </c>
      <c r="X13" s="141">
        <v>113.26400000000005</v>
      </c>
      <c r="Y13" s="140">
        <f t="shared" si="6"/>
        <v>14487.314000000006</v>
      </c>
      <c r="Z13" s="139">
        <f t="shared" si="7"/>
        <v>-0.014471005460363728</v>
      </c>
    </row>
    <row r="14" spans="1:26" ht="18.75" customHeight="1">
      <c r="A14" s="147" t="s">
        <v>155</v>
      </c>
      <c r="B14" s="374" t="s">
        <v>365</v>
      </c>
      <c r="C14" s="145">
        <v>230.12599999999998</v>
      </c>
      <c r="D14" s="141">
        <v>624.825</v>
      </c>
      <c r="E14" s="142">
        <v>81.986</v>
      </c>
      <c r="F14" s="141">
        <v>190.865</v>
      </c>
      <c r="G14" s="140">
        <f aca="true" t="shared" si="8" ref="G14:G19">SUM(C14:F14)</f>
        <v>1127.8020000000001</v>
      </c>
      <c r="H14" s="144">
        <f aca="true" t="shared" si="9" ref="H14:H19">G14/$G$9</f>
        <v>0.05088609232953302</v>
      </c>
      <c r="I14" s="143">
        <v>161.814</v>
      </c>
      <c r="J14" s="141">
        <v>483.65900000000005</v>
      </c>
      <c r="K14" s="142">
        <v>57.58500000000001</v>
      </c>
      <c r="L14" s="141">
        <v>131.00400000000002</v>
      </c>
      <c r="M14" s="140">
        <f aca="true" t="shared" si="10" ref="M14:M19">SUM(I14:L14)</f>
        <v>834.0620000000001</v>
      </c>
      <c r="N14" s="146">
        <f aca="true" t="shared" si="11" ref="N14:N19">IF(ISERROR(G14/M14-1),"         /0",(G14/M14-1))</f>
        <v>0.3521800537609914</v>
      </c>
      <c r="O14" s="145">
        <v>1666.4849999999985</v>
      </c>
      <c r="P14" s="141">
        <v>4933.717000000002</v>
      </c>
      <c r="Q14" s="142">
        <v>598.021</v>
      </c>
      <c r="R14" s="141">
        <v>1443.0309999999995</v>
      </c>
      <c r="S14" s="140">
        <f aca="true" t="shared" si="12" ref="S14:S19">SUM(O14:R14)</f>
        <v>8641.254</v>
      </c>
      <c r="T14" s="144">
        <f aca="true" t="shared" si="13" ref="T14:T19">S14/$S$9</f>
        <v>0.04185459145515462</v>
      </c>
      <c r="U14" s="143">
        <v>1532.7759999999998</v>
      </c>
      <c r="V14" s="141">
        <v>3993.1189999999992</v>
      </c>
      <c r="W14" s="142">
        <v>456.43000000000006</v>
      </c>
      <c r="X14" s="141">
        <v>999.5489999999999</v>
      </c>
      <c r="Y14" s="140">
        <f aca="true" t="shared" si="14" ref="Y14:Y19">SUM(U14:X14)</f>
        <v>6981.873999999999</v>
      </c>
      <c r="Z14" s="139">
        <f t="shared" si="7"/>
        <v>0.23766971446348095</v>
      </c>
    </row>
    <row r="15" spans="1:26" ht="18.75" customHeight="1">
      <c r="A15" s="147" t="s">
        <v>392</v>
      </c>
      <c r="B15" s="374" t="s">
        <v>393</v>
      </c>
      <c r="C15" s="145">
        <v>573.801</v>
      </c>
      <c r="D15" s="141">
        <v>294.34599999999995</v>
      </c>
      <c r="E15" s="142">
        <v>0.1</v>
      </c>
      <c r="F15" s="141">
        <v>1.743</v>
      </c>
      <c r="G15" s="140">
        <f t="shared" si="8"/>
        <v>869.99</v>
      </c>
      <c r="H15" s="144">
        <f t="shared" si="9"/>
        <v>0.0392536912204185</v>
      </c>
      <c r="I15" s="143">
        <v>808.6680000000001</v>
      </c>
      <c r="J15" s="141">
        <v>539.665</v>
      </c>
      <c r="K15" s="142">
        <v>32.387</v>
      </c>
      <c r="L15" s="141">
        <v>21.407</v>
      </c>
      <c r="M15" s="140">
        <f t="shared" si="10"/>
        <v>1402.127</v>
      </c>
      <c r="N15" s="146">
        <f t="shared" si="11"/>
        <v>-0.37952125592046937</v>
      </c>
      <c r="O15" s="145">
        <v>5871.6010000000015</v>
      </c>
      <c r="P15" s="141">
        <v>4054.4340000000025</v>
      </c>
      <c r="Q15" s="142">
        <v>13.890999999999998</v>
      </c>
      <c r="R15" s="141">
        <v>15.454</v>
      </c>
      <c r="S15" s="140">
        <f t="shared" si="12"/>
        <v>9955.380000000003</v>
      </c>
      <c r="T15" s="144">
        <f t="shared" si="13"/>
        <v>0.04821966379889044</v>
      </c>
      <c r="U15" s="143">
        <v>6442.789999999996</v>
      </c>
      <c r="V15" s="141">
        <v>4268.432</v>
      </c>
      <c r="W15" s="142">
        <v>32.867</v>
      </c>
      <c r="X15" s="141">
        <v>22.376</v>
      </c>
      <c r="Y15" s="140">
        <f t="shared" si="14"/>
        <v>10766.464999999997</v>
      </c>
      <c r="Z15" s="139">
        <f t="shared" si="7"/>
        <v>-0.07533438319819863</v>
      </c>
    </row>
    <row r="16" spans="1:26" ht="18.75" customHeight="1">
      <c r="A16" s="147" t="s">
        <v>152</v>
      </c>
      <c r="B16" s="374" t="s">
        <v>362</v>
      </c>
      <c r="C16" s="145">
        <v>342.779</v>
      </c>
      <c r="D16" s="141">
        <v>413.473</v>
      </c>
      <c r="E16" s="142">
        <v>0.466</v>
      </c>
      <c r="F16" s="141">
        <v>3.717999999999999</v>
      </c>
      <c r="G16" s="140">
        <f t="shared" si="8"/>
        <v>760.4359999999999</v>
      </c>
      <c r="H16" s="144">
        <f t="shared" si="9"/>
        <v>0.034310647176278075</v>
      </c>
      <c r="I16" s="143">
        <v>422.662</v>
      </c>
      <c r="J16" s="141">
        <v>295.961</v>
      </c>
      <c r="K16" s="142">
        <v>6.058</v>
      </c>
      <c r="L16" s="141">
        <v>7.843999999999999</v>
      </c>
      <c r="M16" s="140">
        <f t="shared" si="10"/>
        <v>732.5250000000001</v>
      </c>
      <c r="N16" s="146">
        <f t="shared" si="11"/>
        <v>0.03810245384116562</v>
      </c>
      <c r="O16" s="145">
        <v>2728.130999999999</v>
      </c>
      <c r="P16" s="141">
        <v>3361.445000000002</v>
      </c>
      <c r="Q16" s="142">
        <v>24.509999999999998</v>
      </c>
      <c r="R16" s="141">
        <v>27.368000000000002</v>
      </c>
      <c r="S16" s="140">
        <f t="shared" si="12"/>
        <v>6141.4540000000015</v>
      </c>
      <c r="T16" s="144">
        <f t="shared" si="13"/>
        <v>0.029746614103766094</v>
      </c>
      <c r="U16" s="143">
        <v>2890.981999999999</v>
      </c>
      <c r="V16" s="141">
        <v>2561.3989999999994</v>
      </c>
      <c r="W16" s="142">
        <v>23.07599999999999</v>
      </c>
      <c r="X16" s="141">
        <v>26.692999999999998</v>
      </c>
      <c r="Y16" s="140">
        <f t="shared" si="14"/>
        <v>5502.149999999999</v>
      </c>
      <c r="Z16" s="139">
        <f>IF(ISERROR(S16/Y16-1),"         /0",IF(S16/Y16&gt;5,"  *  ",(S16/Y16-1)))</f>
        <v>0.11619167052879376</v>
      </c>
    </row>
    <row r="17" spans="1:26" ht="18.75" customHeight="1">
      <c r="A17" s="147" t="s">
        <v>422</v>
      </c>
      <c r="B17" s="374" t="s">
        <v>422</v>
      </c>
      <c r="C17" s="145">
        <v>253.187</v>
      </c>
      <c r="D17" s="141">
        <v>85.942</v>
      </c>
      <c r="E17" s="142">
        <v>198.367</v>
      </c>
      <c r="F17" s="141">
        <v>43.975</v>
      </c>
      <c r="G17" s="140">
        <f t="shared" si="8"/>
        <v>581.471</v>
      </c>
      <c r="H17" s="144">
        <f t="shared" si="9"/>
        <v>0.026235799362783443</v>
      </c>
      <c r="I17" s="143">
        <v>161.433</v>
      </c>
      <c r="J17" s="141">
        <v>94.04599999999998</v>
      </c>
      <c r="K17" s="142">
        <v>201.493</v>
      </c>
      <c r="L17" s="141">
        <v>68.45700000000001</v>
      </c>
      <c r="M17" s="140">
        <f t="shared" si="10"/>
        <v>525.429</v>
      </c>
      <c r="N17" s="146">
        <f t="shared" si="11"/>
        <v>0.10665951060942591</v>
      </c>
      <c r="O17" s="145">
        <v>1820.9210000000003</v>
      </c>
      <c r="P17" s="141">
        <v>726.139</v>
      </c>
      <c r="Q17" s="142">
        <v>1785.0939999999985</v>
      </c>
      <c r="R17" s="141">
        <v>159.659</v>
      </c>
      <c r="S17" s="140">
        <f t="shared" si="12"/>
        <v>4491.812999999998</v>
      </c>
      <c r="T17" s="144">
        <f t="shared" si="13"/>
        <v>0.021756448544152544</v>
      </c>
      <c r="U17" s="143">
        <v>1405.657</v>
      </c>
      <c r="V17" s="141">
        <v>640.277</v>
      </c>
      <c r="W17" s="142">
        <v>619.6690000000001</v>
      </c>
      <c r="X17" s="141">
        <v>225.56699999999998</v>
      </c>
      <c r="Y17" s="140">
        <f t="shared" si="14"/>
        <v>2891.17</v>
      </c>
      <c r="Z17" s="139">
        <f>IF(ISERROR(S17/Y17-1),"         /0",IF(S17/Y17&gt;5,"  *  ",(S17/Y17-1)))</f>
        <v>0.5536315747603906</v>
      </c>
    </row>
    <row r="18" spans="1:26" ht="18.75" customHeight="1">
      <c r="A18" s="147" t="s">
        <v>394</v>
      </c>
      <c r="B18" s="374" t="s">
        <v>395</v>
      </c>
      <c r="C18" s="145">
        <v>136.894</v>
      </c>
      <c r="D18" s="141">
        <v>85.83099999999999</v>
      </c>
      <c r="E18" s="142">
        <v>86.41000000000001</v>
      </c>
      <c r="F18" s="141">
        <v>77.68799999999999</v>
      </c>
      <c r="G18" s="140">
        <f t="shared" si="8"/>
        <v>386.823</v>
      </c>
      <c r="H18" s="144">
        <f t="shared" si="9"/>
        <v>0.01745333923258422</v>
      </c>
      <c r="I18" s="143">
        <v>202.90699999999995</v>
      </c>
      <c r="J18" s="141">
        <v>109.65600000000003</v>
      </c>
      <c r="K18" s="142">
        <v>92.115</v>
      </c>
      <c r="L18" s="141">
        <v>65.05199999999999</v>
      </c>
      <c r="M18" s="140">
        <f t="shared" si="10"/>
        <v>469.73</v>
      </c>
      <c r="N18" s="146">
        <f t="shared" si="11"/>
        <v>-0.17649926553552053</v>
      </c>
      <c r="O18" s="145">
        <v>1548.2929999999988</v>
      </c>
      <c r="P18" s="141">
        <v>897.9599999999992</v>
      </c>
      <c r="Q18" s="142">
        <v>688.6159999999985</v>
      </c>
      <c r="R18" s="141">
        <v>510.04799999999983</v>
      </c>
      <c r="S18" s="140">
        <f t="shared" si="12"/>
        <v>3644.9169999999963</v>
      </c>
      <c r="T18" s="144">
        <f t="shared" si="13"/>
        <v>0.01765444134878429</v>
      </c>
      <c r="U18" s="143">
        <v>1299.2380000000003</v>
      </c>
      <c r="V18" s="141">
        <v>681.5249999999996</v>
      </c>
      <c r="W18" s="142">
        <v>810.0659999999989</v>
      </c>
      <c r="X18" s="141">
        <v>494.33299999999997</v>
      </c>
      <c r="Y18" s="140">
        <f t="shared" si="14"/>
        <v>3285.161999999999</v>
      </c>
      <c r="Z18" s="139">
        <f>IF(ISERROR(S18/Y18-1),"         /0",IF(S18/Y18&gt;5,"  *  ",(S18/Y18-1)))</f>
        <v>0.10950905921838783</v>
      </c>
    </row>
    <row r="19" spans="1:26" ht="18.75" customHeight="1">
      <c r="A19" s="147" t="s">
        <v>157</v>
      </c>
      <c r="B19" s="374" t="s">
        <v>368</v>
      </c>
      <c r="C19" s="145">
        <v>199.58599999999998</v>
      </c>
      <c r="D19" s="141">
        <v>171.048</v>
      </c>
      <c r="E19" s="142">
        <v>2.5349999999999997</v>
      </c>
      <c r="F19" s="141">
        <v>8.738999999999999</v>
      </c>
      <c r="G19" s="140">
        <f t="shared" si="8"/>
        <v>381.908</v>
      </c>
      <c r="H19" s="144">
        <f t="shared" si="9"/>
        <v>0.01723157588777755</v>
      </c>
      <c r="I19" s="143">
        <v>101.19500000000002</v>
      </c>
      <c r="J19" s="141">
        <v>175.77899999999997</v>
      </c>
      <c r="K19" s="142">
        <v>2.4259999999999997</v>
      </c>
      <c r="L19" s="141">
        <v>8.033</v>
      </c>
      <c r="M19" s="140">
        <f t="shared" si="10"/>
        <v>287.433</v>
      </c>
      <c r="N19" s="146">
        <f t="shared" si="11"/>
        <v>0.32868529361625143</v>
      </c>
      <c r="O19" s="145">
        <v>1233.2600000000002</v>
      </c>
      <c r="P19" s="141">
        <v>1557.4429999999998</v>
      </c>
      <c r="Q19" s="142">
        <v>48.565000000000026</v>
      </c>
      <c r="R19" s="141">
        <v>103.38499999999998</v>
      </c>
      <c r="S19" s="140">
        <f t="shared" si="12"/>
        <v>2942.653</v>
      </c>
      <c r="T19" s="144">
        <f t="shared" si="13"/>
        <v>0.014252970588445274</v>
      </c>
      <c r="U19" s="143">
        <v>916.1819999999993</v>
      </c>
      <c r="V19" s="141">
        <v>1477.2849999999994</v>
      </c>
      <c r="W19" s="142">
        <v>49.887999999999984</v>
      </c>
      <c r="X19" s="141">
        <v>66.201</v>
      </c>
      <c r="Y19" s="140">
        <f t="shared" si="14"/>
        <v>2509.5559999999987</v>
      </c>
      <c r="Z19" s="139">
        <f t="shared" si="7"/>
        <v>0.1725791335200335</v>
      </c>
    </row>
    <row r="20" spans="1:26" ht="18.75" customHeight="1">
      <c r="A20" s="147" t="s">
        <v>427</v>
      </c>
      <c r="B20" s="374" t="s">
        <v>427</v>
      </c>
      <c r="C20" s="145">
        <v>37.767</v>
      </c>
      <c r="D20" s="141">
        <v>68.90599999999999</v>
      </c>
      <c r="E20" s="142">
        <v>38.97000000000001</v>
      </c>
      <c r="F20" s="141">
        <v>196.807</v>
      </c>
      <c r="G20" s="140">
        <f t="shared" si="0"/>
        <v>342.45000000000005</v>
      </c>
      <c r="H20" s="144">
        <f t="shared" si="1"/>
        <v>0.015451242610182091</v>
      </c>
      <c r="I20" s="143">
        <v>38.381</v>
      </c>
      <c r="J20" s="141">
        <v>167.84799999999996</v>
      </c>
      <c r="K20" s="142">
        <v>21.334000000000003</v>
      </c>
      <c r="L20" s="141">
        <v>147.94899999999998</v>
      </c>
      <c r="M20" s="140">
        <f t="shared" si="2"/>
        <v>375.51199999999994</v>
      </c>
      <c r="N20" s="146">
        <f t="shared" si="3"/>
        <v>-0.08804512239289264</v>
      </c>
      <c r="O20" s="145">
        <v>399.0690000000001</v>
      </c>
      <c r="P20" s="141">
        <v>1143.8579999999995</v>
      </c>
      <c r="Q20" s="142">
        <v>249.00600000000026</v>
      </c>
      <c r="R20" s="141">
        <v>1602.5559999999964</v>
      </c>
      <c r="S20" s="140">
        <f t="shared" si="4"/>
        <v>3394.4889999999964</v>
      </c>
      <c r="T20" s="144">
        <f t="shared" si="5"/>
        <v>0.016441473690510217</v>
      </c>
      <c r="U20" s="143">
        <v>511.844</v>
      </c>
      <c r="V20" s="141">
        <v>1392.6379999999997</v>
      </c>
      <c r="W20" s="142">
        <v>346.95599999999934</v>
      </c>
      <c r="X20" s="141">
        <v>604.6539999999994</v>
      </c>
      <c r="Y20" s="140">
        <f t="shared" si="6"/>
        <v>2856.0919999999987</v>
      </c>
      <c r="Z20" s="139">
        <f t="shared" si="7"/>
        <v>0.18850828334661407</v>
      </c>
    </row>
    <row r="21" spans="1:26" ht="18.75" customHeight="1">
      <c r="A21" s="147" t="s">
        <v>154</v>
      </c>
      <c r="B21" s="374" t="s">
        <v>364</v>
      </c>
      <c r="C21" s="145">
        <v>73.337</v>
      </c>
      <c r="D21" s="141">
        <v>161.606</v>
      </c>
      <c r="E21" s="142">
        <v>7.8580000000000005</v>
      </c>
      <c r="F21" s="141">
        <v>17.558</v>
      </c>
      <c r="G21" s="140">
        <f aca="true" t="shared" si="15" ref="G21:G61">SUM(C21:F21)</f>
        <v>260.359</v>
      </c>
      <c r="H21" s="144">
        <f t="shared" si="1"/>
        <v>0.011747320995019414</v>
      </c>
      <c r="I21" s="143">
        <v>78.664</v>
      </c>
      <c r="J21" s="141">
        <v>149.476</v>
      </c>
      <c r="K21" s="142">
        <v>8.133</v>
      </c>
      <c r="L21" s="141">
        <v>13.287999999999998</v>
      </c>
      <c r="M21" s="140">
        <f aca="true" t="shared" si="16" ref="M21:M61">SUM(I21:L21)</f>
        <v>249.561</v>
      </c>
      <c r="N21" s="146">
        <f aca="true" t="shared" si="17" ref="N21:N61">IF(ISERROR(G21/M21-1),"         /0",(G21/M21-1))</f>
        <v>0.04326797857036957</v>
      </c>
      <c r="O21" s="145">
        <v>666.3670000000001</v>
      </c>
      <c r="P21" s="141">
        <v>1325.8479999999997</v>
      </c>
      <c r="Q21" s="142">
        <v>171.973</v>
      </c>
      <c r="R21" s="141">
        <v>176.0360000000001</v>
      </c>
      <c r="S21" s="140">
        <f aca="true" t="shared" si="18" ref="S21:S61">SUM(O21:R21)</f>
        <v>2340.2239999999997</v>
      </c>
      <c r="T21" s="144">
        <f t="shared" si="5"/>
        <v>0.011335058480348771</v>
      </c>
      <c r="U21" s="143">
        <v>627.4239999999996</v>
      </c>
      <c r="V21" s="141">
        <v>1154.9279999999997</v>
      </c>
      <c r="W21" s="142">
        <v>89.65599999999996</v>
      </c>
      <c r="X21" s="141">
        <v>112.63300000000001</v>
      </c>
      <c r="Y21" s="140">
        <f aca="true" t="shared" si="19" ref="Y21:Y61">SUM(U21:X21)</f>
        <v>1984.6409999999994</v>
      </c>
      <c r="Z21" s="139">
        <f aca="true" t="shared" si="20" ref="Z21:Z61">IF(ISERROR(S21/Y21-1),"         /0",IF(S21/Y21&gt;5,"  *  ",(S21/Y21-1)))</f>
        <v>0.17916741617249698</v>
      </c>
    </row>
    <row r="22" spans="1:26" ht="18.75" customHeight="1">
      <c r="A22" s="147" t="s">
        <v>156</v>
      </c>
      <c r="B22" s="374" t="s">
        <v>369</v>
      </c>
      <c r="C22" s="145">
        <v>93.264</v>
      </c>
      <c r="D22" s="141">
        <v>104.051</v>
      </c>
      <c r="E22" s="142">
        <v>17.737</v>
      </c>
      <c r="F22" s="141">
        <v>16.32</v>
      </c>
      <c r="G22" s="140">
        <f t="shared" si="15"/>
        <v>231.37199999999999</v>
      </c>
      <c r="H22" s="144">
        <f t="shared" si="1"/>
        <v>0.01043943613725522</v>
      </c>
      <c r="I22" s="143">
        <v>103.31900000000002</v>
      </c>
      <c r="J22" s="141">
        <v>75.635</v>
      </c>
      <c r="K22" s="142">
        <v>8.469</v>
      </c>
      <c r="L22" s="141">
        <v>2.245</v>
      </c>
      <c r="M22" s="140">
        <f t="shared" si="16"/>
        <v>189.668</v>
      </c>
      <c r="N22" s="146">
        <f t="shared" si="17"/>
        <v>0.2198789463694455</v>
      </c>
      <c r="O22" s="145">
        <v>847.1849999999996</v>
      </c>
      <c r="P22" s="141">
        <v>827.431</v>
      </c>
      <c r="Q22" s="142">
        <v>224.91400000000007</v>
      </c>
      <c r="R22" s="141">
        <v>68.088</v>
      </c>
      <c r="S22" s="140">
        <f t="shared" si="18"/>
        <v>1967.6179999999995</v>
      </c>
      <c r="T22" s="144">
        <f t="shared" si="5"/>
        <v>0.009530312097041516</v>
      </c>
      <c r="U22" s="143">
        <v>748.0729999999996</v>
      </c>
      <c r="V22" s="141">
        <v>604.9509999999998</v>
      </c>
      <c r="W22" s="142">
        <v>122.767</v>
      </c>
      <c r="X22" s="141">
        <v>40.138000000000005</v>
      </c>
      <c r="Y22" s="140">
        <f t="shared" si="19"/>
        <v>1515.9289999999994</v>
      </c>
      <c r="Z22" s="139">
        <f t="shared" si="20"/>
        <v>0.29796184385944224</v>
      </c>
    </row>
    <row r="23" spans="1:26" ht="18.75" customHeight="1">
      <c r="A23" s="147" t="s">
        <v>366</v>
      </c>
      <c r="B23" s="374" t="s">
        <v>367</v>
      </c>
      <c r="C23" s="145">
        <v>98.16499999999999</v>
      </c>
      <c r="D23" s="141">
        <v>43.32899999999999</v>
      </c>
      <c r="E23" s="142">
        <v>72.19500000000001</v>
      </c>
      <c r="F23" s="141">
        <v>15.800000000000002</v>
      </c>
      <c r="G23" s="140">
        <f>SUM(C23:F23)</f>
        <v>229.48899999999998</v>
      </c>
      <c r="H23" s="144">
        <f>G23/$G$9</f>
        <v>0.010354475734758584</v>
      </c>
      <c r="I23" s="143">
        <v>139.067</v>
      </c>
      <c r="J23" s="141">
        <v>57.027000000000015</v>
      </c>
      <c r="K23" s="142">
        <v>44.443000000000005</v>
      </c>
      <c r="L23" s="141">
        <v>30.072000000000003</v>
      </c>
      <c r="M23" s="140">
        <f>SUM(I23:L23)</f>
        <v>270.60900000000004</v>
      </c>
      <c r="N23" s="146">
        <f>IF(ISERROR(G23/M23-1),"         /0",(G23/M23-1))</f>
        <v>-0.15195355660750398</v>
      </c>
      <c r="O23" s="145">
        <v>953.8679999999997</v>
      </c>
      <c r="P23" s="141">
        <v>415.70999999999987</v>
      </c>
      <c r="Q23" s="142">
        <v>440.5909999999999</v>
      </c>
      <c r="R23" s="141">
        <v>210.5020000000003</v>
      </c>
      <c r="S23" s="140">
        <f>SUM(O23:R23)</f>
        <v>2020.6709999999998</v>
      </c>
      <c r="T23" s="144">
        <f>S23/$S$9</f>
        <v>0.009787278463320106</v>
      </c>
      <c r="U23" s="143">
        <v>1213.7209999999995</v>
      </c>
      <c r="V23" s="141">
        <v>601.7569999999997</v>
      </c>
      <c r="W23" s="142">
        <v>404.319</v>
      </c>
      <c r="X23" s="141">
        <v>295.4989999999999</v>
      </c>
      <c r="Y23" s="140">
        <f>SUM(U23:X23)</f>
        <v>2515.295999999999</v>
      </c>
      <c r="Z23" s="139">
        <f>IF(ISERROR(S23/Y23-1),"         /0",IF(S23/Y23&gt;5,"  *  ",(S23/Y23-1)))</f>
        <v>-0.19664683599862576</v>
      </c>
    </row>
    <row r="24" spans="1:26" ht="18.75" customHeight="1">
      <c r="A24" s="147" t="s">
        <v>374</v>
      </c>
      <c r="B24" s="374" t="s">
        <v>374</v>
      </c>
      <c r="C24" s="145">
        <v>62.281</v>
      </c>
      <c r="D24" s="141">
        <v>79.29</v>
      </c>
      <c r="E24" s="142">
        <v>21.331</v>
      </c>
      <c r="F24" s="141">
        <v>20.76</v>
      </c>
      <c r="G24" s="140">
        <f>SUM(C24:F24)</f>
        <v>183.66199999999998</v>
      </c>
      <c r="H24" s="144">
        <f>G24/$G$9</f>
        <v>0.008286775062844977</v>
      </c>
      <c r="I24" s="143">
        <v>223.414</v>
      </c>
      <c r="J24" s="141">
        <v>243.117</v>
      </c>
      <c r="K24" s="142">
        <v>36.275000000000006</v>
      </c>
      <c r="L24" s="141">
        <v>33.029</v>
      </c>
      <c r="M24" s="140">
        <f>SUM(I24:L24)</f>
        <v>535.8349999999999</v>
      </c>
      <c r="N24" s="146">
        <f>IF(ISERROR(G24/M24-1),"         /0",(G24/M24-1))</f>
        <v>-0.6572415015816435</v>
      </c>
      <c r="O24" s="145">
        <v>819.5640000000001</v>
      </c>
      <c r="P24" s="141">
        <v>881.3159999999997</v>
      </c>
      <c r="Q24" s="142">
        <v>261.07700000000017</v>
      </c>
      <c r="R24" s="141">
        <v>238.97700000000052</v>
      </c>
      <c r="S24" s="140">
        <f>SUM(O24:R24)</f>
        <v>2200.934</v>
      </c>
      <c r="T24" s="144">
        <f>S24/$S$9</f>
        <v>0.010660396441275683</v>
      </c>
      <c r="U24" s="143">
        <v>2297.167999999999</v>
      </c>
      <c r="V24" s="141">
        <v>2610.16</v>
      </c>
      <c r="W24" s="142">
        <v>291.97800000000007</v>
      </c>
      <c r="X24" s="141">
        <v>267.9939999999999</v>
      </c>
      <c r="Y24" s="140">
        <f>SUM(U24:X24)</f>
        <v>5467.299999999999</v>
      </c>
      <c r="Z24" s="139">
        <f>IF(ISERROR(S24/Y24-1),"         /0",IF(S24/Y24&gt;5,"  *  ",(S24/Y24-1)))</f>
        <v>-0.5974367603753223</v>
      </c>
    </row>
    <row r="25" spans="1:26" ht="18.75" customHeight="1">
      <c r="A25" s="147" t="s">
        <v>433</v>
      </c>
      <c r="B25" s="374" t="s">
        <v>434</v>
      </c>
      <c r="C25" s="145">
        <v>17.099999999999998</v>
      </c>
      <c r="D25" s="141">
        <v>80.715</v>
      </c>
      <c r="E25" s="142">
        <v>31.035999999999998</v>
      </c>
      <c r="F25" s="141">
        <v>39.69800000000001</v>
      </c>
      <c r="G25" s="140">
        <f>SUM(C25:F25)</f>
        <v>168.549</v>
      </c>
      <c r="H25" s="144">
        <f>G25/$G$9</f>
        <v>0.007604880977379416</v>
      </c>
      <c r="I25" s="143">
        <v>19.1</v>
      </c>
      <c r="J25" s="141">
        <v>57.251</v>
      </c>
      <c r="K25" s="142">
        <v>12.768999999999998</v>
      </c>
      <c r="L25" s="141">
        <v>21.761000000000003</v>
      </c>
      <c r="M25" s="140">
        <f>SUM(I25:L25)</f>
        <v>110.881</v>
      </c>
      <c r="N25" s="146">
        <f>IF(ISERROR(G25/M25-1),"         /0",(G25/M25-1))</f>
        <v>0.520089104535493</v>
      </c>
      <c r="O25" s="145">
        <v>131.81000000000003</v>
      </c>
      <c r="P25" s="141">
        <v>376.9480000000001</v>
      </c>
      <c r="Q25" s="142">
        <v>115.00400000000003</v>
      </c>
      <c r="R25" s="141">
        <v>197.41799999999998</v>
      </c>
      <c r="S25" s="140">
        <f>SUM(O25:R25)</f>
        <v>821.1800000000002</v>
      </c>
      <c r="T25" s="144">
        <f>S25/$S$9</f>
        <v>0.003977449732543896</v>
      </c>
      <c r="U25" s="143">
        <v>126.39299999999999</v>
      </c>
      <c r="V25" s="141">
        <v>276.10600000000005</v>
      </c>
      <c r="W25" s="142">
        <v>87.55200000000002</v>
      </c>
      <c r="X25" s="141">
        <v>170.16799999999998</v>
      </c>
      <c r="Y25" s="140">
        <f>SUM(U25:X25)</f>
        <v>660.219</v>
      </c>
      <c r="Z25" s="139">
        <f>IF(ISERROR(S25/Y25-1),"         /0",IF(S25/Y25&gt;5,"  *  ",(S25/Y25-1)))</f>
        <v>0.24379940595469107</v>
      </c>
    </row>
    <row r="26" spans="1:26" ht="18.75" customHeight="1">
      <c r="A26" s="147" t="s">
        <v>420</v>
      </c>
      <c r="B26" s="374" t="s">
        <v>421</v>
      </c>
      <c r="C26" s="145">
        <v>86.74199999999999</v>
      </c>
      <c r="D26" s="141">
        <v>80.053</v>
      </c>
      <c r="E26" s="142">
        <v>0.485</v>
      </c>
      <c r="F26" s="141">
        <v>0.245</v>
      </c>
      <c r="G26" s="140">
        <f>SUM(C26:F26)</f>
        <v>167.525</v>
      </c>
      <c r="H26" s="144">
        <f>G26/$G$9</f>
        <v>0.007558678400557029</v>
      </c>
      <c r="I26" s="143">
        <v>53.401</v>
      </c>
      <c r="J26" s="141">
        <v>63.748</v>
      </c>
      <c r="K26" s="142">
        <v>0.63</v>
      </c>
      <c r="L26" s="141">
        <v>1.2730000000000001</v>
      </c>
      <c r="M26" s="140">
        <f>SUM(I26:L26)</f>
        <v>119.05199999999999</v>
      </c>
      <c r="N26" s="146">
        <f>IF(ISERROR(G26/M26-1),"         /0",(G26/M26-1))</f>
        <v>0.4071582165776302</v>
      </c>
      <c r="O26" s="145">
        <v>647.144</v>
      </c>
      <c r="P26" s="141">
        <v>730.594</v>
      </c>
      <c r="Q26" s="142">
        <v>33.768</v>
      </c>
      <c r="R26" s="141">
        <v>53.11900000000002</v>
      </c>
      <c r="S26" s="140">
        <f>SUM(O26:R26)</f>
        <v>1464.625</v>
      </c>
      <c r="T26" s="144">
        <f>S26/$S$9</f>
        <v>0.007094026053395239</v>
      </c>
      <c r="U26" s="143">
        <v>361.96999999999986</v>
      </c>
      <c r="V26" s="141">
        <v>656.6899999999997</v>
      </c>
      <c r="W26" s="142">
        <v>15.251999999999999</v>
      </c>
      <c r="X26" s="141">
        <v>23.613999999999994</v>
      </c>
      <c r="Y26" s="140">
        <f>SUM(U26:X26)</f>
        <v>1057.5259999999996</v>
      </c>
      <c r="Z26" s="139">
        <f>IF(ISERROR(S26/Y26-1),"         /0",IF(S26/Y26&gt;5,"  *  ",(S26/Y26-1)))</f>
        <v>0.3849541287873779</v>
      </c>
    </row>
    <row r="27" spans="1:26" ht="18.75" customHeight="1">
      <c r="A27" s="147" t="s">
        <v>372</v>
      </c>
      <c r="B27" s="374" t="s">
        <v>373</v>
      </c>
      <c r="C27" s="145">
        <v>59.859</v>
      </c>
      <c r="D27" s="141">
        <v>98.35000000000001</v>
      </c>
      <c r="E27" s="142">
        <v>1.045</v>
      </c>
      <c r="F27" s="141">
        <v>1.039</v>
      </c>
      <c r="G27" s="140">
        <f t="shared" si="15"/>
        <v>160.29299999999998</v>
      </c>
      <c r="H27" s="144">
        <f t="shared" si="1"/>
        <v>0.0072323727017489185</v>
      </c>
      <c r="I27" s="143">
        <v>73.902</v>
      </c>
      <c r="J27" s="141">
        <v>123.93999999999998</v>
      </c>
      <c r="K27" s="142">
        <v>6.86</v>
      </c>
      <c r="L27" s="141">
        <v>6.87</v>
      </c>
      <c r="M27" s="140">
        <f t="shared" si="16"/>
        <v>211.572</v>
      </c>
      <c r="N27" s="146">
        <f t="shared" si="17"/>
        <v>-0.24237139129941587</v>
      </c>
      <c r="O27" s="145">
        <v>468.04199999999986</v>
      </c>
      <c r="P27" s="141">
        <v>895.5889999999999</v>
      </c>
      <c r="Q27" s="142">
        <v>67.75299999999999</v>
      </c>
      <c r="R27" s="141">
        <v>69.30600000000001</v>
      </c>
      <c r="S27" s="140">
        <f t="shared" si="18"/>
        <v>1500.6899999999998</v>
      </c>
      <c r="T27" s="144">
        <f t="shared" si="5"/>
        <v>0.007268709709358847</v>
      </c>
      <c r="U27" s="143">
        <v>681.1959999999999</v>
      </c>
      <c r="V27" s="141">
        <v>1001.9239999999998</v>
      </c>
      <c r="W27" s="142">
        <v>29.063</v>
      </c>
      <c r="X27" s="141">
        <v>32.245999999999995</v>
      </c>
      <c r="Y27" s="140">
        <f t="shared" si="19"/>
        <v>1744.4289999999999</v>
      </c>
      <c r="Z27" s="139">
        <f t="shared" si="20"/>
        <v>-0.13972423067949458</v>
      </c>
    </row>
    <row r="28" spans="1:26" ht="18.75" customHeight="1">
      <c r="A28" s="147" t="s">
        <v>406</v>
      </c>
      <c r="B28" s="374" t="s">
        <v>407</v>
      </c>
      <c r="C28" s="145">
        <v>120.827</v>
      </c>
      <c r="D28" s="141">
        <v>24.325000000000003</v>
      </c>
      <c r="E28" s="142">
        <v>1.041</v>
      </c>
      <c r="F28" s="141">
        <v>1.1400000000000001</v>
      </c>
      <c r="G28" s="140">
        <f t="shared" si="15"/>
        <v>147.33299999999997</v>
      </c>
      <c r="H28" s="144">
        <f t="shared" si="1"/>
        <v>0.006647621338840582</v>
      </c>
      <c r="I28" s="143">
        <v>91.015</v>
      </c>
      <c r="J28" s="141">
        <v>16.619</v>
      </c>
      <c r="K28" s="142">
        <v>13.079</v>
      </c>
      <c r="L28" s="141">
        <v>19.183</v>
      </c>
      <c r="M28" s="140">
        <f t="shared" si="16"/>
        <v>139.896</v>
      </c>
      <c r="N28" s="146" t="s">
        <v>50</v>
      </c>
      <c r="O28" s="145">
        <v>655.0630000000002</v>
      </c>
      <c r="P28" s="141">
        <v>137.13</v>
      </c>
      <c r="Q28" s="142">
        <v>11.946</v>
      </c>
      <c r="R28" s="141">
        <v>16.073999999999995</v>
      </c>
      <c r="S28" s="140">
        <f t="shared" si="18"/>
        <v>820.2130000000002</v>
      </c>
      <c r="T28" s="144">
        <f t="shared" si="5"/>
        <v>0.003972765992205152</v>
      </c>
      <c r="U28" s="143">
        <v>704.2660000000001</v>
      </c>
      <c r="V28" s="141">
        <v>217.6300000000002</v>
      </c>
      <c r="W28" s="142">
        <v>26.525999999999993</v>
      </c>
      <c r="X28" s="141">
        <v>34.403999999999996</v>
      </c>
      <c r="Y28" s="140">
        <f t="shared" si="19"/>
        <v>982.8260000000002</v>
      </c>
      <c r="Z28" s="139">
        <f t="shared" si="20"/>
        <v>-0.1654545158552989</v>
      </c>
    </row>
    <row r="29" spans="1:26" ht="18.75" customHeight="1">
      <c r="A29" s="147" t="s">
        <v>370</v>
      </c>
      <c r="B29" s="374" t="s">
        <v>371</v>
      </c>
      <c r="C29" s="145">
        <v>63.265</v>
      </c>
      <c r="D29" s="141">
        <v>81.292</v>
      </c>
      <c r="E29" s="142">
        <v>0.492</v>
      </c>
      <c r="F29" s="141">
        <v>0.877</v>
      </c>
      <c r="G29" s="140">
        <f t="shared" si="15"/>
        <v>145.92600000000002</v>
      </c>
      <c r="H29" s="144">
        <f t="shared" si="1"/>
        <v>0.0065841379154137295</v>
      </c>
      <c r="I29" s="143">
        <v>71.385</v>
      </c>
      <c r="J29" s="141">
        <v>72.644</v>
      </c>
      <c r="K29" s="142">
        <v>0.9199999999999999</v>
      </c>
      <c r="L29" s="141">
        <v>1.19</v>
      </c>
      <c r="M29" s="140">
        <f t="shared" si="16"/>
        <v>146.13899999999998</v>
      </c>
      <c r="N29" s="146">
        <f t="shared" si="17"/>
        <v>-0.0014575164740415758</v>
      </c>
      <c r="O29" s="145">
        <v>1160.5999999999997</v>
      </c>
      <c r="P29" s="141">
        <v>830.1809999999999</v>
      </c>
      <c r="Q29" s="142">
        <v>15.557999999999995</v>
      </c>
      <c r="R29" s="141">
        <v>17.529999999999998</v>
      </c>
      <c r="S29" s="140">
        <f t="shared" si="18"/>
        <v>2023.8689999999995</v>
      </c>
      <c r="T29" s="144">
        <f t="shared" si="5"/>
        <v>0.009802768227129105</v>
      </c>
      <c r="U29" s="143">
        <v>976.7799999999994</v>
      </c>
      <c r="V29" s="141">
        <v>676.8349999999997</v>
      </c>
      <c r="W29" s="142">
        <v>24.980999999999995</v>
      </c>
      <c r="X29" s="141">
        <v>23.080000000000002</v>
      </c>
      <c r="Y29" s="140">
        <f t="shared" si="19"/>
        <v>1701.675999999999</v>
      </c>
      <c r="Z29" s="139">
        <f t="shared" si="20"/>
        <v>0.1893386285050742</v>
      </c>
    </row>
    <row r="30" spans="1:26" ht="18.75" customHeight="1">
      <c r="A30" s="147" t="s">
        <v>439</v>
      </c>
      <c r="B30" s="374" t="s">
        <v>439</v>
      </c>
      <c r="C30" s="145">
        <v>139.197</v>
      </c>
      <c r="D30" s="141">
        <v>0</v>
      </c>
      <c r="E30" s="142">
        <v>0</v>
      </c>
      <c r="F30" s="141">
        <v>0</v>
      </c>
      <c r="G30" s="140">
        <f t="shared" si="15"/>
        <v>139.197</v>
      </c>
      <c r="H30" s="144">
        <f t="shared" si="1"/>
        <v>0.006280527427681461</v>
      </c>
      <c r="I30" s="143"/>
      <c r="J30" s="141"/>
      <c r="K30" s="142"/>
      <c r="L30" s="141"/>
      <c r="M30" s="140">
        <f t="shared" si="16"/>
        <v>0</v>
      </c>
      <c r="N30" s="146" t="str">
        <f t="shared" si="17"/>
        <v>         /0</v>
      </c>
      <c r="O30" s="145">
        <v>139.197</v>
      </c>
      <c r="P30" s="141"/>
      <c r="Q30" s="142"/>
      <c r="R30" s="141"/>
      <c r="S30" s="140">
        <f t="shared" si="18"/>
        <v>139.197</v>
      </c>
      <c r="T30" s="144">
        <f t="shared" si="5"/>
        <v>0.0006742115862793938</v>
      </c>
      <c r="U30" s="143"/>
      <c r="V30" s="141"/>
      <c r="W30" s="142">
        <v>0.4</v>
      </c>
      <c r="X30" s="141">
        <v>0.5</v>
      </c>
      <c r="Y30" s="140">
        <f t="shared" si="19"/>
        <v>0.9</v>
      </c>
      <c r="Z30" s="139" t="str">
        <f t="shared" si="20"/>
        <v>  *  </v>
      </c>
    </row>
    <row r="31" spans="1:26" ht="18.75" customHeight="1">
      <c r="A31" s="147" t="s">
        <v>382</v>
      </c>
      <c r="B31" s="374" t="s">
        <v>383</v>
      </c>
      <c r="C31" s="145">
        <v>58.253</v>
      </c>
      <c r="D31" s="141">
        <v>76.61500000000002</v>
      </c>
      <c r="E31" s="142">
        <v>0.42000000000000004</v>
      </c>
      <c r="F31" s="141">
        <v>0.25</v>
      </c>
      <c r="G31" s="140">
        <f t="shared" si="15"/>
        <v>135.538</v>
      </c>
      <c r="H31" s="144">
        <f t="shared" si="1"/>
        <v>0.006115434431008498</v>
      </c>
      <c r="I31" s="143">
        <v>49.321999999999996</v>
      </c>
      <c r="J31" s="141">
        <v>50.984</v>
      </c>
      <c r="K31" s="142">
        <v>0</v>
      </c>
      <c r="L31" s="141">
        <v>0</v>
      </c>
      <c r="M31" s="140">
        <f t="shared" si="16"/>
        <v>100.306</v>
      </c>
      <c r="N31" s="146">
        <f t="shared" si="17"/>
        <v>0.3512451897194586</v>
      </c>
      <c r="O31" s="145">
        <v>514.794</v>
      </c>
      <c r="P31" s="141">
        <v>551.316</v>
      </c>
      <c r="Q31" s="142">
        <v>8.890999999999996</v>
      </c>
      <c r="R31" s="141">
        <v>6.852999999999998</v>
      </c>
      <c r="S31" s="140">
        <f t="shared" si="18"/>
        <v>1081.8540000000003</v>
      </c>
      <c r="T31" s="144">
        <f t="shared" si="5"/>
        <v>0.005240044695379265</v>
      </c>
      <c r="U31" s="143">
        <v>303.06899999999996</v>
      </c>
      <c r="V31" s="141">
        <v>322.0970000000001</v>
      </c>
      <c r="W31" s="142">
        <v>2.248</v>
      </c>
      <c r="X31" s="141">
        <v>5.611000000000001</v>
      </c>
      <c r="Y31" s="140">
        <f t="shared" si="19"/>
        <v>633.0250000000001</v>
      </c>
      <c r="Z31" s="139">
        <f t="shared" si="20"/>
        <v>0.7090225504521941</v>
      </c>
    </row>
    <row r="32" spans="1:26" ht="18.75" customHeight="1">
      <c r="A32" s="147" t="s">
        <v>440</v>
      </c>
      <c r="B32" s="374" t="s">
        <v>441</v>
      </c>
      <c r="C32" s="145">
        <v>0</v>
      </c>
      <c r="D32" s="141">
        <v>111.443</v>
      </c>
      <c r="E32" s="142">
        <v>0</v>
      </c>
      <c r="F32" s="141">
        <v>0</v>
      </c>
      <c r="G32" s="140">
        <f t="shared" si="15"/>
        <v>111.443</v>
      </c>
      <c r="H32" s="144">
        <f t="shared" si="1"/>
        <v>0.005028275164860629</v>
      </c>
      <c r="I32" s="143">
        <v>2.282</v>
      </c>
      <c r="J32" s="141">
        <v>8.290000000000001</v>
      </c>
      <c r="K32" s="142">
        <v>1.9300000000000002</v>
      </c>
      <c r="L32" s="141">
        <v>1.49</v>
      </c>
      <c r="M32" s="140">
        <f t="shared" si="16"/>
        <v>13.992</v>
      </c>
      <c r="N32" s="146">
        <f t="shared" si="17"/>
        <v>6.964765580331617</v>
      </c>
      <c r="O32" s="145">
        <v>189.897</v>
      </c>
      <c r="P32" s="141">
        <v>647.9150000000001</v>
      </c>
      <c r="Q32" s="142">
        <v>1.6050000000000006</v>
      </c>
      <c r="R32" s="141">
        <v>1.4080000000000004</v>
      </c>
      <c r="S32" s="140">
        <f t="shared" si="18"/>
        <v>840.8250000000002</v>
      </c>
      <c r="T32" s="144">
        <f t="shared" si="5"/>
        <v>0.004072601830738962</v>
      </c>
      <c r="U32" s="143">
        <v>175.476</v>
      </c>
      <c r="V32" s="141">
        <v>401.9</v>
      </c>
      <c r="W32" s="142">
        <v>8.825</v>
      </c>
      <c r="X32" s="141">
        <v>5.13</v>
      </c>
      <c r="Y32" s="140">
        <f t="shared" si="19"/>
        <v>591.331</v>
      </c>
      <c r="Z32" s="139">
        <f t="shared" si="20"/>
        <v>0.4219193649580355</v>
      </c>
    </row>
    <row r="33" spans="1:26" ht="18.75" customHeight="1">
      <c r="A33" s="147" t="s">
        <v>442</v>
      </c>
      <c r="B33" s="374" t="s">
        <v>442</v>
      </c>
      <c r="C33" s="145">
        <v>11</v>
      </c>
      <c r="D33" s="141">
        <v>95.878</v>
      </c>
      <c r="E33" s="142">
        <v>0.22</v>
      </c>
      <c r="F33" s="141">
        <v>0.101</v>
      </c>
      <c r="G33" s="140">
        <f t="shared" si="15"/>
        <v>107.199</v>
      </c>
      <c r="H33" s="144">
        <f t="shared" si="1"/>
        <v>0.004836787141389721</v>
      </c>
      <c r="I33" s="143">
        <v>6.7</v>
      </c>
      <c r="J33" s="141">
        <v>72.555</v>
      </c>
      <c r="K33" s="142">
        <v>0.22999999999999998</v>
      </c>
      <c r="L33" s="141">
        <v>0.21</v>
      </c>
      <c r="M33" s="140">
        <f t="shared" si="16"/>
        <v>79.69500000000001</v>
      </c>
      <c r="N33" s="146">
        <f t="shared" si="17"/>
        <v>0.3451157538114058</v>
      </c>
      <c r="O33" s="145">
        <v>52.35000000000001</v>
      </c>
      <c r="P33" s="141">
        <v>515.689</v>
      </c>
      <c r="Q33" s="142">
        <v>0.992</v>
      </c>
      <c r="R33" s="141">
        <v>1.0450000000000002</v>
      </c>
      <c r="S33" s="140">
        <f t="shared" si="18"/>
        <v>570.0759999999999</v>
      </c>
      <c r="T33" s="144">
        <f t="shared" si="5"/>
        <v>0.002761207815253286</v>
      </c>
      <c r="U33" s="143">
        <v>60.8</v>
      </c>
      <c r="V33" s="141">
        <v>536.7869999999999</v>
      </c>
      <c r="W33" s="142">
        <v>1.021</v>
      </c>
      <c r="X33" s="141">
        <v>2.382</v>
      </c>
      <c r="Y33" s="140">
        <f t="shared" si="19"/>
        <v>600.9899999999998</v>
      </c>
      <c r="Z33" s="139">
        <f t="shared" si="20"/>
        <v>-0.0514384598745401</v>
      </c>
    </row>
    <row r="34" spans="1:26" ht="18.75" customHeight="1">
      <c r="A34" s="147" t="s">
        <v>398</v>
      </c>
      <c r="B34" s="374" t="s">
        <v>399</v>
      </c>
      <c r="C34" s="145">
        <v>27.391</v>
      </c>
      <c r="D34" s="141">
        <v>71.714</v>
      </c>
      <c r="E34" s="142">
        <v>3.0049999999999994</v>
      </c>
      <c r="F34" s="141">
        <v>3.605999999999999</v>
      </c>
      <c r="G34" s="140">
        <f t="shared" si="15"/>
        <v>105.71599999999998</v>
      </c>
      <c r="H34" s="144">
        <f t="shared" si="1"/>
        <v>0.004769874620464329</v>
      </c>
      <c r="I34" s="143">
        <v>46.798</v>
      </c>
      <c r="J34" s="141">
        <v>96.06400000000001</v>
      </c>
      <c r="K34" s="142">
        <v>26.630999999999993</v>
      </c>
      <c r="L34" s="141">
        <v>20.891000000000005</v>
      </c>
      <c r="M34" s="140">
        <f t="shared" si="16"/>
        <v>190.38400000000001</v>
      </c>
      <c r="N34" s="146">
        <f t="shared" si="17"/>
        <v>-0.44472224556685447</v>
      </c>
      <c r="O34" s="145">
        <v>325.20899999999995</v>
      </c>
      <c r="P34" s="141">
        <v>585.6169999999998</v>
      </c>
      <c r="Q34" s="142">
        <v>57.746999999999986</v>
      </c>
      <c r="R34" s="141">
        <v>57.81500000000005</v>
      </c>
      <c r="S34" s="140">
        <f t="shared" si="18"/>
        <v>1026.3879999999997</v>
      </c>
      <c r="T34" s="144">
        <f t="shared" si="5"/>
        <v>0.004971390774356733</v>
      </c>
      <c r="U34" s="143">
        <v>338.3109999999999</v>
      </c>
      <c r="V34" s="141">
        <v>862.9119999999998</v>
      </c>
      <c r="W34" s="142">
        <v>131.83999999999997</v>
      </c>
      <c r="X34" s="141">
        <v>109.61599999999999</v>
      </c>
      <c r="Y34" s="140">
        <f t="shared" si="19"/>
        <v>1442.6789999999996</v>
      </c>
      <c r="Z34" s="139">
        <f t="shared" si="20"/>
        <v>-0.2885541412885334</v>
      </c>
    </row>
    <row r="35" spans="1:26" ht="18.75" customHeight="1">
      <c r="A35" s="147" t="s">
        <v>379</v>
      </c>
      <c r="B35" s="374" t="s">
        <v>380</v>
      </c>
      <c r="C35" s="145">
        <v>14.96</v>
      </c>
      <c r="D35" s="141">
        <v>40.425000000000004</v>
      </c>
      <c r="E35" s="142">
        <v>17.991999999999997</v>
      </c>
      <c r="F35" s="141">
        <v>26.125000000000004</v>
      </c>
      <c r="G35" s="140">
        <f t="shared" si="15"/>
        <v>99.50200000000001</v>
      </c>
      <c r="H35" s="144">
        <f t="shared" si="1"/>
        <v>0.00448950078025504</v>
      </c>
      <c r="I35" s="143">
        <v>12.189</v>
      </c>
      <c r="J35" s="141">
        <v>62.92500000000001</v>
      </c>
      <c r="K35" s="142">
        <v>16.387</v>
      </c>
      <c r="L35" s="141">
        <v>42.024</v>
      </c>
      <c r="M35" s="140">
        <f t="shared" si="16"/>
        <v>133.525</v>
      </c>
      <c r="N35" s="146" t="s">
        <v>50</v>
      </c>
      <c r="O35" s="145">
        <v>139.77799999999993</v>
      </c>
      <c r="P35" s="141">
        <v>405.20299999999986</v>
      </c>
      <c r="Q35" s="142">
        <v>164.17299999999992</v>
      </c>
      <c r="R35" s="141">
        <v>233.72699999999992</v>
      </c>
      <c r="S35" s="140">
        <f t="shared" si="18"/>
        <v>942.8809999999996</v>
      </c>
      <c r="T35" s="144">
        <f t="shared" si="5"/>
        <v>0.004566918070667478</v>
      </c>
      <c r="U35" s="143">
        <v>154.34900000000002</v>
      </c>
      <c r="V35" s="141">
        <v>510.588</v>
      </c>
      <c r="W35" s="142">
        <v>178.01699999999994</v>
      </c>
      <c r="X35" s="141">
        <v>248.11299999999983</v>
      </c>
      <c r="Y35" s="140">
        <f t="shared" si="19"/>
        <v>1091.0669999999998</v>
      </c>
      <c r="Z35" s="139">
        <f t="shared" si="20"/>
        <v>-0.1358175070825166</v>
      </c>
    </row>
    <row r="36" spans="1:26" ht="18.75" customHeight="1">
      <c r="A36" s="147" t="s">
        <v>443</v>
      </c>
      <c r="B36" s="374" t="s">
        <v>444</v>
      </c>
      <c r="C36" s="145">
        <v>25.42</v>
      </c>
      <c r="D36" s="141">
        <v>73.03200000000001</v>
      </c>
      <c r="E36" s="142">
        <v>0.252</v>
      </c>
      <c r="F36" s="141">
        <v>0.22100000000000003</v>
      </c>
      <c r="G36" s="140">
        <f t="shared" si="15"/>
        <v>98.92500000000001</v>
      </c>
      <c r="H36" s="144">
        <f t="shared" si="1"/>
        <v>0.004463466711088519</v>
      </c>
      <c r="I36" s="143">
        <v>20.9</v>
      </c>
      <c r="J36" s="141">
        <v>39.57</v>
      </c>
      <c r="K36" s="142">
        <v>0.5</v>
      </c>
      <c r="L36" s="141">
        <v>1.5</v>
      </c>
      <c r="M36" s="140">
        <f t="shared" si="16"/>
        <v>62.47</v>
      </c>
      <c r="N36" s="146">
        <f t="shared" si="17"/>
        <v>0.5835601088522493</v>
      </c>
      <c r="O36" s="145">
        <v>134.62499999999997</v>
      </c>
      <c r="P36" s="141">
        <v>369.63800000000003</v>
      </c>
      <c r="Q36" s="142">
        <v>3.272</v>
      </c>
      <c r="R36" s="141">
        <v>83.52299999999998</v>
      </c>
      <c r="S36" s="140">
        <f t="shared" si="18"/>
        <v>591.058</v>
      </c>
      <c r="T36" s="144">
        <f t="shared" si="5"/>
        <v>0.002862835777805024</v>
      </c>
      <c r="U36" s="143">
        <v>128.65</v>
      </c>
      <c r="V36" s="141">
        <v>366.02400000000006</v>
      </c>
      <c r="W36" s="142">
        <v>2.89</v>
      </c>
      <c r="X36" s="141">
        <v>13.629999999999999</v>
      </c>
      <c r="Y36" s="140">
        <f t="shared" si="19"/>
        <v>511.1940000000001</v>
      </c>
      <c r="Z36" s="139">
        <f t="shared" si="20"/>
        <v>0.15623031569228107</v>
      </c>
    </row>
    <row r="37" spans="1:26" ht="18.75" customHeight="1">
      <c r="A37" s="147" t="s">
        <v>377</v>
      </c>
      <c r="B37" s="374" t="s">
        <v>378</v>
      </c>
      <c r="C37" s="145">
        <v>36.059</v>
      </c>
      <c r="D37" s="141">
        <v>51.555</v>
      </c>
      <c r="E37" s="142">
        <v>0.73</v>
      </c>
      <c r="F37" s="141">
        <v>0.728</v>
      </c>
      <c r="G37" s="140">
        <f>SUM(C37:F37)</f>
        <v>89.072</v>
      </c>
      <c r="H37" s="144">
        <f>G37/$G$9</f>
        <v>0.004018902268284827</v>
      </c>
      <c r="I37" s="143">
        <v>17.578</v>
      </c>
      <c r="J37" s="141">
        <v>49.036</v>
      </c>
      <c r="K37" s="142">
        <v>7.93</v>
      </c>
      <c r="L37" s="141">
        <v>6.92</v>
      </c>
      <c r="M37" s="140">
        <f>SUM(I37:L37)</f>
        <v>81.46400000000001</v>
      </c>
      <c r="N37" s="146">
        <f>IF(ISERROR(G37/M37-1),"         /0",(G37/M37-1))</f>
        <v>0.09339094569380335</v>
      </c>
      <c r="O37" s="145">
        <v>231.04299999999998</v>
      </c>
      <c r="P37" s="141">
        <v>468.61099999999993</v>
      </c>
      <c r="Q37" s="142">
        <v>15.805</v>
      </c>
      <c r="R37" s="141">
        <v>23.93400000000002</v>
      </c>
      <c r="S37" s="140">
        <f>SUM(O37:R37)</f>
        <v>739.3929999999998</v>
      </c>
      <c r="T37" s="144">
        <f>S37/$S$9</f>
        <v>0.0035813079837487853</v>
      </c>
      <c r="U37" s="143">
        <v>156.93400000000008</v>
      </c>
      <c r="V37" s="141">
        <v>364.28599999999994</v>
      </c>
      <c r="W37" s="142">
        <v>23.467999999999993</v>
      </c>
      <c r="X37" s="141">
        <v>20.317</v>
      </c>
      <c r="Y37" s="140">
        <f>SUM(U37:X37)</f>
        <v>565.005</v>
      </c>
      <c r="Z37" s="139">
        <f>IF(ISERROR(S37/Y37-1),"         /0",IF(S37/Y37&gt;5,"  *  ",(S37/Y37-1)))</f>
        <v>0.3086485960301233</v>
      </c>
    </row>
    <row r="38" spans="1:26" ht="18.75" customHeight="1">
      <c r="A38" s="147" t="s">
        <v>396</v>
      </c>
      <c r="B38" s="374" t="s">
        <v>397</v>
      </c>
      <c r="C38" s="145">
        <v>0</v>
      </c>
      <c r="D38" s="141">
        <v>0</v>
      </c>
      <c r="E38" s="142">
        <v>40.12100000000001</v>
      </c>
      <c r="F38" s="141">
        <v>46.592999999999996</v>
      </c>
      <c r="G38" s="140">
        <f t="shared" si="15"/>
        <v>86.714</v>
      </c>
      <c r="H38" s="144">
        <f t="shared" si="1"/>
        <v>0.003912510006422338</v>
      </c>
      <c r="I38" s="143"/>
      <c r="J38" s="141"/>
      <c r="K38" s="142">
        <v>42.766999999999996</v>
      </c>
      <c r="L38" s="141">
        <v>57.217</v>
      </c>
      <c r="M38" s="140">
        <f t="shared" si="16"/>
        <v>99.984</v>
      </c>
      <c r="N38" s="146" t="s">
        <v>50</v>
      </c>
      <c r="O38" s="145"/>
      <c r="P38" s="141"/>
      <c r="Q38" s="142">
        <v>299.70000000000005</v>
      </c>
      <c r="R38" s="141">
        <v>391.8659999999999</v>
      </c>
      <c r="S38" s="140">
        <f t="shared" si="18"/>
        <v>691.5659999999999</v>
      </c>
      <c r="T38" s="144">
        <f t="shared" si="5"/>
        <v>0.0033496541583288085</v>
      </c>
      <c r="U38" s="143">
        <v>12.7</v>
      </c>
      <c r="V38" s="141">
        <v>12.3</v>
      </c>
      <c r="W38" s="142">
        <v>335.142</v>
      </c>
      <c r="X38" s="141">
        <v>399.40000000000003</v>
      </c>
      <c r="Y38" s="140">
        <f t="shared" si="19"/>
        <v>759.542</v>
      </c>
      <c r="Z38" s="139">
        <f t="shared" si="20"/>
        <v>-0.08949603840208986</v>
      </c>
    </row>
    <row r="39" spans="1:26" ht="18.75" customHeight="1">
      <c r="A39" s="147" t="s">
        <v>445</v>
      </c>
      <c r="B39" s="374" t="s">
        <v>445</v>
      </c>
      <c r="C39" s="145">
        <v>19.7</v>
      </c>
      <c r="D39" s="141">
        <v>55.54</v>
      </c>
      <c r="E39" s="142">
        <v>1.615</v>
      </c>
      <c r="F39" s="141">
        <v>4.68</v>
      </c>
      <c r="G39" s="140">
        <f t="shared" si="15"/>
        <v>81.535</v>
      </c>
      <c r="H39" s="144">
        <f t="shared" si="1"/>
        <v>0.003678835059778644</v>
      </c>
      <c r="I39" s="143">
        <v>16.21</v>
      </c>
      <c r="J39" s="141">
        <v>31.07</v>
      </c>
      <c r="K39" s="142">
        <v>0.515</v>
      </c>
      <c r="L39" s="141">
        <v>1.9390000000000003</v>
      </c>
      <c r="M39" s="140">
        <f t="shared" si="16"/>
        <v>49.734</v>
      </c>
      <c r="N39" s="146">
        <f t="shared" si="17"/>
        <v>0.6394217235693891</v>
      </c>
      <c r="O39" s="145">
        <v>120.76000000000002</v>
      </c>
      <c r="P39" s="141">
        <v>368.5919999999999</v>
      </c>
      <c r="Q39" s="142">
        <v>12.084000000000001</v>
      </c>
      <c r="R39" s="141">
        <v>76.778</v>
      </c>
      <c r="S39" s="140">
        <f t="shared" si="18"/>
        <v>578.2139999999999</v>
      </c>
      <c r="T39" s="144">
        <f t="shared" si="5"/>
        <v>0.002800624856490825</v>
      </c>
      <c r="U39" s="143">
        <v>128.726</v>
      </c>
      <c r="V39" s="141">
        <v>290.297</v>
      </c>
      <c r="W39" s="142">
        <v>11.168</v>
      </c>
      <c r="X39" s="141">
        <v>18.298000000000002</v>
      </c>
      <c r="Y39" s="140">
        <f t="shared" si="19"/>
        <v>448.48900000000003</v>
      </c>
      <c r="Z39" s="139">
        <f t="shared" si="20"/>
        <v>0.2892490116814457</v>
      </c>
    </row>
    <row r="40" spans="1:26" ht="18.75" customHeight="1">
      <c r="A40" s="147" t="s">
        <v>420</v>
      </c>
      <c r="B40" s="374" t="s">
        <v>446</v>
      </c>
      <c r="C40" s="145">
        <v>33.349</v>
      </c>
      <c r="D40" s="141">
        <v>24.462</v>
      </c>
      <c r="E40" s="142">
        <v>4.868</v>
      </c>
      <c r="F40" s="141">
        <v>5.257999999999999</v>
      </c>
      <c r="G40" s="140">
        <f t="shared" si="15"/>
        <v>67.937</v>
      </c>
      <c r="H40" s="144">
        <f t="shared" si="1"/>
        <v>0.0030652973257641715</v>
      </c>
      <c r="I40" s="143">
        <v>39.796</v>
      </c>
      <c r="J40" s="141">
        <v>52.619</v>
      </c>
      <c r="K40" s="142">
        <v>4.201</v>
      </c>
      <c r="L40" s="141">
        <v>3.4350000000000005</v>
      </c>
      <c r="M40" s="140">
        <f t="shared" si="16"/>
        <v>100.05099999999999</v>
      </c>
      <c r="N40" s="146">
        <f t="shared" si="17"/>
        <v>-0.3209763020859361</v>
      </c>
      <c r="O40" s="145">
        <v>450.41200000000043</v>
      </c>
      <c r="P40" s="141">
        <v>371.1010000000001</v>
      </c>
      <c r="Q40" s="142">
        <v>32.485000000000014</v>
      </c>
      <c r="R40" s="141">
        <v>48.13099999999997</v>
      </c>
      <c r="S40" s="140">
        <f t="shared" si="18"/>
        <v>902.1290000000006</v>
      </c>
      <c r="T40" s="144">
        <f t="shared" si="5"/>
        <v>0.004369532562617324</v>
      </c>
      <c r="U40" s="143">
        <v>313.71500000000003</v>
      </c>
      <c r="V40" s="141">
        <v>367.8330000000001</v>
      </c>
      <c r="W40" s="142">
        <v>154.067</v>
      </c>
      <c r="X40" s="141">
        <v>199.47699999999998</v>
      </c>
      <c r="Y40" s="140">
        <f t="shared" si="19"/>
        <v>1035.092</v>
      </c>
      <c r="Z40" s="139">
        <f t="shared" si="20"/>
        <v>-0.128455248422362</v>
      </c>
    </row>
    <row r="41" spans="1:26" ht="18.75" customHeight="1">
      <c r="A41" s="147" t="s">
        <v>375</v>
      </c>
      <c r="B41" s="374" t="s">
        <v>376</v>
      </c>
      <c r="C41" s="145">
        <v>19.781</v>
      </c>
      <c r="D41" s="141">
        <v>20.784</v>
      </c>
      <c r="E41" s="142">
        <v>11.528</v>
      </c>
      <c r="F41" s="141">
        <v>8.329</v>
      </c>
      <c r="G41" s="140">
        <f t="shared" si="15"/>
        <v>60.422</v>
      </c>
      <c r="H41" s="144">
        <f t="shared" si="1"/>
        <v>0.002726222750744407</v>
      </c>
      <c r="I41" s="143">
        <v>16.578</v>
      </c>
      <c r="J41" s="141">
        <v>19.319000000000003</v>
      </c>
      <c r="K41" s="142">
        <v>13.874999999999998</v>
      </c>
      <c r="L41" s="141">
        <v>13.600999999999999</v>
      </c>
      <c r="M41" s="140">
        <f t="shared" si="16"/>
        <v>63.373000000000005</v>
      </c>
      <c r="N41" s="146">
        <f t="shared" si="17"/>
        <v>-0.04656557208906009</v>
      </c>
      <c r="O41" s="145">
        <v>192.77700000000013</v>
      </c>
      <c r="P41" s="141">
        <v>208.91900000000004</v>
      </c>
      <c r="Q41" s="142">
        <v>99.155</v>
      </c>
      <c r="R41" s="141">
        <v>87.00599999999997</v>
      </c>
      <c r="S41" s="140">
        <f t="shared" si="18"/>
        <v>587.8570000000001</v>
      </c>
      <c r="T41" s="144">
        <f t="shared" si="5"/>
        <v>0.002847331483260743</v>
      </c>
      <c r="U41" s="143">
        <v>185.538</v>
      </c>
      <c r="V41" s="141">
        <v>233.39999999999986</v>
      </c>
      <c r="W41" s="142">
        <v>122.83999999999997</v>
      </c>
      <c r="X41" s="141">
        <v>128.7359999999999</v>
      </c>
      <c r="Y41" s="140">
        <f t="shared" si="19"/>
        <v>670.5139999999997</v>
      </c>
      <c r="Z41" s="139">
        <f t="shared" si="20"/>
        <v>-0.12327408525399863</v>
      </c>
    </row>
    <row r="42" spans="1:26" ht="18.75" customHeight="1">
      <c r="A42" s="147" t="s">
        <v>431</v>
      </c>
      <c r="B42" s="374" t="s">
        <v>432</v>
      </c>
      <c r="C42" s="145">
        <v>17.483</v>
      </c>
      <c r="D42" s="141">
        <v>39.119</v>
      </c>
      <c r="E42" s="142">
        <v>0.85</v>
      </c>
      <c r="F42" s="141">
        <v>0.261</v>
      </c>
      <c r="G42" s="140">
        <f t="shared" si="15"/>
        <v>57.71300000000001</v>
      </c>
      <c r="H42" s="144">
        <f t="shared" si="1"/>
        <v>0.002603993472803151</v>
      </c>
      <c r="I42" s="143">
        <v>63.582</v>
      </c>
      <c r="J42" s="141">
        <v>115.717</v>
      </c>
      <c r="K42" s="142">
        <v>0.155</v>
      </c>
      <c r="L42" s="141">
        <v>0.505</v>
      </c>
      <c r="M42" s="140">
        <f t="shared" si="16"/>
        <v>179.959</v>
      </c>
      <c r="N42" s="146">
        <f t="shared" si="17"/>
        <v>-0.6792991737006762</v>
      </c>
      <c r="O42" s="145">
        <v>265.945</v>
      </c>
      <c r="P42" s="141">
        <v>553.5760000000002</v>
      </c>
      <c r="Q42" s="142">
        <v>3.5900000000000003</v>
      </c>
      <c r="R42" s="141">
        <v>3.2959999999999994</v>
      </c>
      <c r="S42" s="140">
        <f t="shared" si="18"/>
        <v>826.4070000000003</v>
      </c>
      <c r="T42" s="144">
        <f t="shared" si="5"/>
        <v>0.0040027671169809344</v>
      </c>
      <c r="U42" s="143">
        <v>438.26199999999994</v>
      </c>
      <c r="V42" s="141">
        <v>841.1040000000002</v>
      </c>
      <c r="W42" s="142">
        <v>18.192999999999994</v>
      </c>
      <c r="X42" s="141">
        <v>22.472</v>
      </c>
      <c r="Y42" s="140">
        <f t="shared" si="19"/>
        <v>1320.031</v>
      </c>
      <c r="Z42" s="139">
        <f t="shared" si="20"/>
        <v>-0.3739487936268161</v>
      </c>
    </row>
    <row r="43" spans="1:26" ht="18.75" customHeight="1">
      <c r="A43" s="147" t="s">
        <v>437</v>
      </c>
      <c r="B43" s="374" t="s">
        <v>438</v>
      </c>
      <c r="C43" s="145">
        <v>0.367</v>
      </c>
      <c r="D43" s="141">
        <v>1.415</v>
      </c>
      <c r="E43" s="142">
        <v>0.084</v>
      </c>
      <c r="F43" s="141">
        <v>52.709999999999994</v>
      </c>
      <c r="G43" s="140">
        <f t="shared" si="15"/>
        <v>54.57599999999999</v>
      </c>
      <c r="H43" s="144">
        <f t="shared" si="1"/>
        <v>0.002462452961580662</v>
      </c>
      <c r="I43" s="143">
        <v>0.65</v>
      </c>
      <c r="J43" s="141">
        <v>1.447</v>
      </c>
      <c r="K43" s="142">
        <v>0.75</v>
      </c>
      <c r="L43" s="141">
        <v>58.870999999999995</v>
      </c>
      <c r="M43" s="140">
        <f t="shared" si="16"/>
        <v>61.717999999999996</v>
      </c>
      <c r="N43" s="146">
        <f t="shared" si="17"/>
        <v>-0.11571988722900939</v>
      </c>
      <c r="O43" s="145">
        <v>4.37</v>
      </c>
      <c r="P43" s="141">
        <v>12.015</v>
      </c>
      <c r="Q43" s="142">
        <v>0.7790000000000001</v>
      </c>
      <c r="R43" s="141">
        <v>251.06999999999996</v>
      </c>
      <c r="S43" s="140">
        <f t="shared" si="18"/>
        <v>268.234</v>
      </c>
      <c r="T43" s="144">
        <f t="shared" si="5"/>
        <v>0.0012992124157421992</v>
      </c>
      <c r="U43" s="143">
        <v>11.059</v>
      </c>
      <c r="V43" s="141">
        <v>17.089</v>
      </c>
      <c r="W43" s="142">
        <v>2.9050000000000002</v>
      </c>
      <c r="X43" s="141">
        <v>131.303</v>
      </c>
      <c r="Y43" s="140">
        <f t="shared" si="19"/>
        <v>162.356</v>
      </c>
      <c r="Z43" s="139">
        <f t="shared" si="20"/>
        <v>0.6521348148513144</v>
      </c>
    </row>
    <row r="44" spans="1:26" ht="18.75" customHeight="1">
      <c r="A44" s="147" t="s">
        <v>386</v>
      </c>
      <c r="B44" s="374" t="s">
        <v>387</v>
      </c>
      <c r="C44" s="145">
        <v>6.337000000000001</v>
      </c>
      <c r="D44" s="141">
        <v>40.772999999999996</v>
      </c>
      <c r="E44" s="142">
        <v>1.4659999999999997</v>
      </c>
      <c r="F44" s="141">
        <v>3.433</v>
      </c>
      <c r="G44" s="140">
        <f t="shared" si="15"/>
        <v>52.009</v>
      </c>
      <c r="H44" s="144">
        <f t="shared" si="1"/>
        <v>0.0023466306815971977</v>
      </c>
      <c r="I44" s="143">
        <v>8.561</v>
      </c>
      <c r="J44" s="141">
        <v>56.516000000000005</v>
      </c>
      <c r="K44" s="142">
        <v>4.907</v>
      </c>
      <c r="L44" s="141">
        <v>17.817</v>
      </c>
      <c r="M44" s="140">
        <f t="shared" si="16"/>
        <v>87.80099999999999</v>
      </c>
      <c r="N44" s="146">
        <f t="shared" si="17"/>
        <v>-0.4076491156137173</v>
      </c>
      <c r="O44" s="145">
        <v>61.503</v>
      </c>
      <c r="P44" s="141">
        <v>278.10099999999994</v>
      </c>
      <c r="Q44" s="142">
        <v>36.634</v>
      </c>
      <c r="R44" s="141">
        <v>56.02499999999997</v>
      </c>
      <c r="S44" s="140">
        <f t="shared" si="18"/>
        <v>432.2629999999999</v>
      </c>
      <c r="T44" s="144">
        <f t="shared" si="5"/>
        <v>0.0020936997415166242</v>
      </c>
      <c r="U44" s="143">
        <v>86.51999999999998</v>
      </c>
      <c r="V44" s="141">
        <v>394.6930000000001</v>
      </c>
      <c r="W44" s="142">
        <v>64.16200000000003</v>
      </c>
      <c r="X44" s="141">
        <v>131.52400000000003</v>
      </c>
      <c r="Y44" s="140">
        <f t="shared" si="19"/>
        <v>676.8990000000001</v>
      </c>
      <c r="Z44" s="139">
        <f t="shared" si="20"/>
        <v>-0.3614069454970389</v>
      </c>
    </row>
    <row r="45" spans="1:26" ht="18.75" customHeight="1">
      <c r="A45" s="147" t="s">
        <v>447</v>
      </c>
      <c r="B45" s="374" t="s">
        <v>448</v>
      </c>
      <c r="C45" s="145">
        <v>20.3</v>
      </c>
      <c r="D45" s="141">
        <v>15.2</v>
      </c>
      <c r="E45" s="142">
        <v>8.772</v>
      </c>
      <c r="F45" s="141">
        <v>7.022000000000001</v>
      </c>
      <c r="G45" s="140">
        <f t="shared" si="15"/>
        <v>51.294</v>
      </c>
      <c r="H45" s="144">
        <f t="shared" si="1"/>
        <v>0.002314370093288597</v>
      </c>
      <c r="I45" s="143">
        <v>13.5</v>
      </c>
      <c r="J45" s="141">
        <v>25.9</v>
      </c>
      <c r="K45" s="142">
        <v>0.23</v>
      </c>
      <c r="L45" s="141">
        <v>1.008</v>
      </c>
      <c r="M45" s="140">
        <f t="shared" si="16"/>
        <v>40.638</v>
      </c>
      <c r="N45" s="146">
        <f t="shared" si="17"/>
        <v>0.26221762882031596</v>
      </c>
      <c r="O45" s="145">
        <v>162.55000000000004</v>
      </c>
      <c r="P45" s="141">
        <v>198.72799999999998</v>
      </c>
      <c r="Q45" s="142">
        <v>50.531</v>
      </c>
      <c r="R45" s="141">
        <v>48.47200000000001</v>
      </c>
      <c r="S45" s="140">
        <f t="shared" si="18"/>
        <v>460.28100000000006</v>
      </c>
      <c r="T45" s="144">
        <f t="shared" si="5"/>
        <v>0.002229407121879535</v>
      </c>
      <c r="U45" s="143">
        <v>96.27</v>
      </c>
      <c r="V45" s="141">
        <v>160.812</v>
      </c>
      <c r="W45" s="142">
        <v>54.546</v>
      </c>
      <c r="X45" s="141">
        <v>62.81300000000001</v>
      </c>
      <c r="Y45" s="140">
        <f t="shared" si="19"/>
        <v>374.441</v>
      </c>
      <c r="Z45" s="139">
        <f t="shared" si="20"/>
        <v>0.22924839961435883</v>
      </c>
    </row>
    <row r="46" spans="1:26" ht="18.75" customHeight="1">
      <c r="A46" s="147" t="s">
        <v>400</v>
      </c>
      <c r="B46" s="374" t="s">
        <v>401</v>
      </c>
      <c r="C46" s="145">
        <v>22.990000000000002</v>
      </c>
      <c r="D46" s="141">
        <v>23.614</v>
      </c>
      <c r="E46" s="142">
        <v>0.36799999999999994</v>
      </c>
      <c r="F46" s="141">
        <v>0.36799999999999994</v>
      </c>
      <c r="G46" s="140">
        <f t="shared" si="15"/>
        <v>47.34</v>
      </c>
      <c r="H46" s="144">
        <f t="shared" si="1"/>
        <v>0.002135966783956841</v>
      </c>
      <c r="I46" s="143">
        <v>26.613999999999997</v>
      </c>
      <c r="J46" s="141">
        <v>14.81</v>
      </c>
      <c r="K46" s="142">
        <v>0.045</v>
      </c>
      <c r="L46" s="141">
        <v>0.113</v>
      </c>
      <c r="M46" s="140">
        <f t="shared" si="16"/>
        <v>41.582</v>
      </c>
      <c r="N46" s="146">
        <f t="shared" si="17"/>
        <v>0.13847337790390069</v>
      </c>
      <c r="O46" s="145">
        <v>207.54800000000003</v>
      </c>
      <c r="P46" s="141">
        <v>202.463</v>
      </c>
      <c r="Q46" s="142">
        <v>11.399</v>
      </c>
      <c r="R46" s="141">
        <v>23.031000000000002</v>
      </c>
      <c r="S46" s="140">
        <f t="shared" si="18"/>
        <v>444.44100000000003</v>
      </c>
      <c r="T46" s="144">
        <f t="shared" si="5"/>
        <v>0.002152684839598555</v>
      </c>
      <c r="U46" s="143">
        <v>190.542</v>
      </c>
      <c r="V46" s="141">
        <v>147.157</v>
      </c>
      <c r="W46" s="142">
        <v>9.899000000000003</v>
      </c>
      <c r="X46" s="141">
        <v>8.712</v>
      </c>
      <c r="Y46" s="140">
        <f t="shared" si="19"/>
        <v>356.31</v>
      </c>
      <c r="Z46" s="139">
        <f t="shared" si="20"/>
        <v>0.24734360528753063</v>
      </c>
    </row>
    <row r="47" spans="1:26" ht="18.75" customHeight="1">
      <c r="A47" s="147" t="s">
        <v>449</v>
      </c>
      <c r="B47" s="374" t="s">
        <v>449</v>
      </c>
      <c r="C47" s="145">
        <v>16.200000000000003</v>
      </c>
      <c r="D47" s="141">
        <v>20.42</v>
      </c>
      <c r="E47" s="142">
        <v>0.64</v>
      </c>
      <c r="F47" s="141">
        <v>2.3150000000000004</v>
      </c>
      <c r="G47" s="140">
        <f t="shared" si="15"/>
        <v>39.575</v>
      </c>
      <c r="H47" s="144">
        <f t="shared" si="1"/>
        <v>0.001785612282955048</v>
      </c>
      <c r="I47" s="143">
        <v>13.66</v>
      </c>
      <c r="J47" s="141">
        <v>24.909999999999997</v>
      </c>
      <c r="K47" s="142">
        <v>0.934</v>
      </c>
      <c r="L47" s="141">
        <v>1.9010000000000002</v>
      </c>
      <c r="M47" s="140">
        <f t="shared" si="16"/>
        <v>41.404999999999994</v>
      </c>
      <c r="N47" s="146">
        <f t="shared" si="17"/>
        <v>-0.04419756068107694</v>
      </c>
      <c r="O47" s="145">
        <v>135.29999999999998</v>
      </c>
      <c r="P47" s="141">
        <v>185.06</v>
      </c>
      <c r="Q47" s="142">
        <v>6.055</v>
      </c>
      <c r="R47" s="141">
        <v>11.134000000000002</v>
      </c>
      <c r="S47" s="140">
        <f t="shared" si="18"/>
        <v>337.54900000000004</v>
      </c>
      <c r="T47" s="144">
        <f t="shared" si="5"/>
        <v>0.0016349450543978901</v>
      </c>
      <c r="U47" s="143">
        <v>64.79000000000002</v>
      </c>
      <c r="V47" s="141">
        <v>135.97</v>
      </c>
      <c r="W47" s="142">
        <v>5.717</v>
      </c>
      <c r="X47" s="141">
        <v>11.161999999999999</v>
      </c>
      <c r="Y47" s="140">
        <f t="shared" si="19"/>
        <v>217.63900000000004</v>
      </c>
      <c r="Z47" s="139">
        <f t="shared" si="20"/>
        <v>0.5509582381834137</v>
      </c>
    </row>
    <row r="48" spans="1:26" ht="18.75" customHeight="1">
      <c r="A48" s="147" t="s">
        <v>450</v>
      </c>
      <c r="B48" s="374" t="s">
        <v>450</v>
      </c>
      <c r="C48" s="145">
        <v>6</v>
      </c>
      <c r="D48" s="141">
        <v>17.8</v>
      </c>
      <c r="E48" s="142">
        <v>7.2</v>
      </c>
      <c r="F48" s="141">
        <v>8.433</v>
      </c>
      <c r="G48" s="140">
        <f t="shared" si="15"/>
        <v>39.433</v>
      </c>
      <c r="H48" s="144">
        <f t="shared" si="1"/>
        <v>0.001779205284997256</v>
      </c>
      <c r="I48" s="143">
        <v>12.9</v>
      </c>
      <c r="J48" s="141">
        <v>5.3</v>
      </c>
      <c r="K48" s="142">
        <v>0.829</v>
      </c>
      <c r="L48" s="141">
        <v>5.883</v>
      </c>
      <c r="M48" s="140">
        <f t="shared" si="16"/>
        <v>24.912</v>
      </c>
      <c r="N48" s="146">
        <f t="shared" si="17"/>
        <v>0.5828917790622994</v>
      </c>
      <c r="O48" s="145">
        <v>81.1</v>
      </c>
      <c r="P48" s="141">
        <v>110.49999999999999</v>
      </c>
      <c r="Q48" s="142">
        <v>92.38600000000002</v>
      </c>
      <c r="R48" s="141">
        <v>145.76299999999992</v>
      </c>
      <c r="S48" s="140">
        <f t="shared" si="18"/>
        <v>429.7489999999999</v>
      </c>
      <c r="T48" s="144">
        <f t="shared" si="5"/>
        <v>0.002081522985351575</v>
      </c>
      <c r="U48" s="143">
        <v>70.382</v>
      </c>
      <c r="V48" s="141">
        <v>54.54</v>
      </c>
      <c r="W48" s="142">
        <v>52.13800000000001</v>
      </c>
      <c r="X48" s="141">
        <v>106.01000000000003</v>
      </c>
      <c r="Y48" s="140">
        <f t="shared" si="19"/>
        <v>283.07000000000005</v>
      </c>
      <c r="Z48" s="139">
        <f t="shared" si="20"/>
        <v>0.5181721835588364</v>
      </c>
    </row>
    <row r="49" spans="1:26" ht="18.75" customHeight="1">
      <c r="A49" s="147" t="s">
        <v>408</v>
      </c>
      <c r="B49" s="374" t="s">
        <v>409</v>
      </c>
      <c r="C49" s="145">
        <v>18.025</v>
      </c>
      <c r="D49" s="141">
        <v>11.518</v>
      </c>
      <c r="E49" s="142">
        <v>1.1800000000000002</v>
      </c>
      <c r="F49" s="141">
        <v>5.65</v>
      </c>
      <c r="G49" s="140">
        <f t="shared" si="15"/>
        <v>36.373</v>
      </c>
      <c r="H49" s="144">
        <f t="shared" si="1"/>
        <v>0.001641138990977232</v>
      </c>
      <c r="I49" s="143">
        <v>16.668</v>
      </c>
      <c r="J49" s="141">
        <v>10.592</v>
      </c>
      <c r="K49" s="142">
        <v>42.306</v>
      </c>
      <c r="L49" s="141">
        <v>8.66</v>
      </c>
      <c r="M49" s="140">
        <f t="shared" si="16"/>
        <v>78.226</v>
      </c>
      <c r="N49" s="146">
        <f t="shared" si="17"/>
        <v>-0.5350267174596681</v>
      </c>
      <c r="O49" s="145">
        <v>176.15900000000005</v>
      </c>
      <c r="P49" s="141">
        <v>77.257</v>
      </c>
      <c r="Q49" s="142">
        <v>62.41900000000001</v>
      </c>
      <c r="R49" s="141">
        <v>137.715</v>
      </c>
      <c r="S49" s="140">
        <f t="shared" si="18"/>
        <v>453.55000000000007</v>
      </c>
      <c r="T49" s="144">
        <f t="shared" si="5"/>
        <v>0.002196804995488546</v>
      </c>
      <c r="U49" s="143">
        <v>132.141</v>
      </c>
      <c r="V49" s="141">
        <v>84.62200000000003</v>
      </c>
      <c r="W49" s="142">
        <v>115.21100000000001</v>
      </c>
      <c r="X49" s="141">
        <v>88.96199999999999</v>
      </c>
      <c r="Y49" s="140">
        <f t="shared" si="19"/>
        <v>420.93600000000004</v>
      </c>
      <c r="Z49" s="139">
        <f t="shared" si="20"/>
        <v>0.07747971188019087</v>
      </c>
    </row>
    <row r="50" spans="1:26" ht="18.75" customHeight="1">
      <c r="A50" s="147" t="s">
        <v>451</v>
      </c>
      <c r="B50" s="374" t="s">
        <v>452</v>
      </c>
      <c r="C50" s="145">
        <v>9</v>
      </c>
      <c r="D50" s="141">
        <v>27.1</v>
      </c>
      <c r="E50" s="142">
        <v>0.05</v>
      </c>
      <c r="F50" s="141">
        <v>0.05</v>
      </c>
      <c r="G50" s="140">
        <f t="shared" si="15"/>
        <v>36.199999999999996</v>
      </c>
      <c r="H50" s="144">
        <f t="shared" si="1"/>
        <v>0.0016333332821976685</v>
      </c>
      <c r="I50" s="143">
        <v>6</v>
      </c>
      <c r="J50" s="141">
        <v>13.8</v>
      </c>
      <c r="K50" s="142"/>
      <c r="L50" s="141"/>
      <c r="M50" s="140">
        <f t="shared" si="16"/>
        <v>19.8</v>
      </c>
      <c r="N50" s="146">
        <f t="shared" si="17"/>
        <v>0.8282828282828281</v>
      </c>
      <c r="O50" s="145">
        <v>56.2</v>
      </c>
      <c r="P50" s="141">
        <v>192.66000000000005</v>
      </c>
      <c r="Q50" s="142">
        <v>0.55</v>
      </c>
      <c r="R50" s="141">
        <v>0.8</v>
      </c>
      <c r="S50" s="140">
        <f t="shared" si="18"/>
        <v>250.2100000000001</v>
      </c>
      <c r="T50" s="144">
        <f t="shared" si="5"/>
        <v>0.0012119117581770237</v>
      </c>
      <c r="U50" s="143">
        <v>42</v>
      </c>
      <c r="V50" s="141">
        <v>87.6</v>
      </c>
      <c r="W50" s="142"/>
      <c r="X50" s="141"/>
      <c r="Y50" s="140">
        <f t="shared" si="19"/>
        <v>129.6</v>
      </c>
      <c r="Z50" s="139">
        <f t="shared" si="20"/>
        <v>0.9306327160493835</v>
      </c>
    </row>
    <row r="51" spans="1:26" ht="18.75" customHeight="1">
      <c r="A51" s="147" t="s">
        <v>418</v>
      </c>
      <c r="B51" s="374" t="s">
        <v>419</v>
      </c>
      <c r="C51" s="145">
        <v>4.072</v>
      </c>
      <c r="D51" s="141">
        <v>6.0729999999999995</v>
      </c>
      <c r="E51" s="142">
        <v>14.551</v>
      </c>
      <c r="F51" s="141">
        <v>11.500000000000002</v>
      </c>
      <c r="G51" s="140">
        <f t="shared" si="15"/>
        <v>36.196</v>
      </c>
      <c r="H51" s="144">
        <f t="shared" si="1"/>
        <v>0.0016331528033819561</v>
      </c>
      <c r="I51" s="143">
        <v>1.996</v>
      </c>
      <c r="J51" s="141">
        <v>6.087</v>
      </c>
      <c r="K51" s="142">
        <v>27.599</v>
      </c>
      <c r="L51" s="141">
        <v>26.266</v>
      </c>
      <c r="M51" s="140">
        <f t="shared" si="16"/>
        <v>61.948</v>
      </c>
      <c r="N51" s="146">
        <f t="shared" si="17"/>
        <v>-0.4157034932524053</v>
      </c>
      <c r="O51" s="145">
        <v>31.128000000000007</v>
      </c>
      <c r="P51" s="141">
        <v>66.642</v>
      </c>
      <c r="Q51" s="142">
        <v>196.41899999999998</v>
      </c>
      <c r="R51" s="141">
        <v>148.14499999999998</v>
      </c>
      <c r="S51" s="140">
        <f t="shared" si="18"/>
        <v>442.33399999999995</v>
      </c>
      <c r="T51" s="144">
        <f t="shared" si="5"/>
        <v>0.0021424794198532248</v>
      </c>
      <c r="U51" s="143">
        <v>34.684999999999995</v>
      </c>
      <c r="V51" s="141">
        <v>70.332</v>
      </c>
      <c r="W51" s="142">
        <v>266.29900000000004</v>
      </c>
      <c r="X51" s="141">
        <v>251.828</v>
      </c>
      <c r="Y51" s="140">
        <f t="shared" si="19"/>
        <v>623.144</v>
      </c>
      <c r="Z51" s="139">
        <f t="shared" si="20"/>
        <v>-0.2901576521638659</v>
      </c>
    </row>
    <row r="52" spans="1:26" ht="18.75" customHeight="1">
      <c r="A52" s="147" t="s">
        <v>442</v>
      </c>
      <c r="B52" s="374" t="s">
        <v>453</v>
      </c>
      <c r="C52" s="145">
        <v>10</v>
      </c>
      <c r="D52" s="141">
        <v>26</v>
      </c>
      <c r="E52" s="142">
        <v>0</v>
      </c>
      <c r="F52" s="141">
        <v>0</v>
      </c>
      <c r="G52" s="140">
        <f t="shared" si="15"/>
        <v>36</v>
      </c>
      <c r="H52" s="144">
        <f t="shared" si="1"/>
        <v>0.0016243093414120462</v>
      </c>
      <c r="I52" s="143">
        <v>1.5</v>
      </c>
      <c r="J52" s="141">
        <v>10</v>
      </c>
      <c r="K52" s="142"/>
      <c r="L52" s="141"/>
      <c r="M52" s="140">
        <f t="shared" si="16"/>
        <v>11.5</v>
      </c>
      <c r="N52" s="146">
        <f t="shared" si="17"/>
        <v>2.130434782608696</v>
      </c>
      <c r="O52" s="145">
        <v>42</v>
      </c>
      <c r="P52" s="141">
        <v>129.2</v>
      </c>
      <c r="Q52" s="142"/>
      <c r="R52" s="141"/>
      <c r="S52" s="140">
        <f t="shared" si="18"/>
        <v>171.2</v>
      </c>
      <c r="T52" s="144">
        <f t="shared" si="5"/>
        <v>0.00082922062667322</v>
      </c>
      <c r="U52" s="143">
        <v>42</v>
      </c>
      <c r="V52" s="141">
        <v>104</v>
      </c>
      <c r="W52" s="142"/>
      <c r="X52" s="141"/>
      <c r="Y52" s="140">
        <f t="shared" si="19"/>
        <v>146</v>
      </c>
      <c r="Z52" s="139">
        <f t="shared" si="20"/>
        <v>0.17260273972602724</v>
      </c>
    </row>
    <row r="53" spans="1:26" ht="18.75" customHeight="1">
      <c r="A53" s="147" t="s">
        <v>454</v>
      </c>
      <c r="B53" s="374" t="s">
        <v>454</v>
      </c>
      <c r="C53" s="145">
        <v>16.375999999999998</v>
      </c>
      <c r="D53" s="141">
        <v>17.68</v>
      </c>
      <c r="E53" s="142">
        <v>0.541</v>
      </c>
      <c r="F53" s="141">
        <v>0.6900000000000001</v>
      </c>
      <c r="G53" s="140">
        <f t="shared" si="15"/>
        <v>35.28699999999999</v>
      </c>
      <c r="H53" s="144">
        <f t="shared" si="1"/>
        <v>0.0015921389925113018</v>
      </c>
      <c r="I53" s="143">
        <v>16.532</v>
      </c>
      <c r="J53" s="141">
        <v>32.308</v>
      </c>
      <c r="K53" s="142">
        <v>0</v>
      </c>
      <c r="L53" s="141">
        <v>0.06</v>
      </c>
      <c r="M53" s="140">
        <f t="shared" si="16"/>
        <v>48.900000000000006</v>
      </c>
      <c r="N53" s="146">
        <f t="shared" si="17"/>
        <v>-0.27838445807770984</v>
      </c>
      <c r="O53" s="145">
        <v>115.69800000000002</v>
      </c>
      <c r="P53" s="141">
        <v>145.733</v>
      </c>
      <c r="Q53" s="142">
        <v>18.672000000000004</v>
      </c>
      <c r="R53" s="141">
        <v>32.733000000000004</v>
      </c>
      <c r="S53" s="140">
        <f t="shared" si="18"/>
        <v>312.83600000000007</v>
      </c>
      <c r="T53" s="144">
        <f t="shared" si="5"/>
        <v>0.0015152457007356515</v>
      </c>
      <c r="U53" s="143">
        <v>105.96700000000001</v>
      </c>
      <c r="V53" s="141">
        <v>196.469</v>
      </c>
      <c r="W53" s="142">
        <v>9.43</v>
      </c>
      <c r="X53" s="141">
        <v>20.909999999999997</v>
      </c>
      <c r="Y53" s="140">
        <f t="shared" si="19"/>
        <v>332.77600000000007</v>
      </c>
      <c r="Z53" s="139">
        <f t="shared" si="20"/>
        <v>-0.05992018655191478</v>
      </c>
    </row>
    <row r="54" spans="1:26" ht="18.75" customHeight="1">
      <c r="A54" s="147" t="s">
        <v>455</v>
      </c>
      <c r="B54" s="374" t="s">
        <v>456</v>
      </c>
      <c r="C54" s="145">
        <v>0</v>
      </c>
      <c r="D54" s="141">
        <v>0</v>
      </c>
      <c r="E54" s="142">
        <v>24.516000000000002</v>
      </c>
      <c r="F54" s="141">
        <v>9.828</v>
      </c>
      <c r="G54" s="140">
        <f t="shared" si="15"/>
        <v>34.344</v>
      </c>
      <c r="H54" s="144">
        <f t="shared" si="1"/>
        <v>0.001549591111707092</v>
      </c>
      <c r="I54" s="143"/>
      <c r="J54" s="141"/>
      <c r="K54" s="142">
        <v>12.052</v>
      </c>
      <c r="L54" s="141">
        <v>39.688</v>
      </c>
      <c r="M54" s="140">
        <f t="shared" si="16"/>
        <v>51.74</v>
      </c>
      <c r="N54" s="146">
        <f t="shared" si="17"/>
        <v>-0.33621955933513725</v>
      </c>
      <c r="O54" s="145">
        <v>2.48</v>
      </c>
      <c r="P54" s="141">
        <v>15.64</v>
      </c>
      <c r="Q54" s="142">
        <v>87.99900000000002</v>
      </c>
      <c r="R54" s="141">
        <v>81.536</v>
      </c>
      <c r="S54" s="140">
        <f t="shared" si="18"/>
        <v>187.65500000000003</v>
      </c>
      <c r="T54" s="144">
        <f t="shared" si="5"/>
        <v>0.0009089217096867006</v>
      </c>
      <c r="U54" s="143">
        <v>11.09</v>
      </c>
      <c r="V54" s="141">
        <v>6.575</v>
      </c>
      <c r="W54" s="142">
        <v>65.03200000000001</v>
      </c>
      <c r="X54" s="141">
        <v>98.65500000000002</v>
      </c>
      <c r="Y54" s="140">
        <f t="shared" si="19"/>
        <v>181.35200000000003</v>
      </c>
      <c r="Z54" s="139">
        <f t="shared" si="20"/>
        <v>0.034755613392738915</v>
      </c>
    </row>
    <row r="55" spans="1:26" ht="18.75" customHeight="1">
      <c r="A55" s="147" t="s">
        <v>384</v>
      </c>
      <c r="B55" s="374" t="s">
        <v>385</v>
      </c>
      <c r="C55" s="145">
        <v>8.886</v>
      </c>
      <c r="D55" s="141">
        <v>23.855000000000004</v>
      </c>
      <c r="E55" s="142">
        <v>0.38</v>
      </c>
      <c r="F55" s="141">
        <v>0.655</v>
      </c>
      <c r="G55" s="140">
        <f t="shared" si="15"/>
        <v>33.776</v>
      </c>
      <c r="H55" s="144">
        <f t="shared" si="1"/>
        <v>0.0015239631198759244</v>
      </c>
      <c r="I55" s="143">
        <v>6.754</v>
      </c>
      <c r="J55" s="141">
        <v>16.932</v>
      </c>
      <c r="K55" s="142">
        <v>0.25</v>
      </c>
      <c r="L55" s="141">
        <v>0.28</v>
      </c>
      <c r="M55" s="140">
        <f t="shared" si="16"/>
        <v>24.216</v>
      </c>
      <c r="N55" s="146" t="s">
        <v>50</v>
      </c>
      <c r="O55" s="145">
        <v>60.04400000000004</v>
      </c>
      <c r="P55" s="141">
        <v>203.9929999999999</v>
      </c>
      <c r="Q55" s="142">
        <v>1.1850000000000003</v>
      </c>
      <c r="R55" s="141">
        <v>2.158</v>
      </c>
      <c r="S55" s="140">
        <f t="shared" si="18"/>
        <v>267.37999999999994</v>
      </c>
      <c r="T55" s="144">
        <f t="shared" si="5"/>
        <v>0.0012950759997656866</v>
      </c>
      <c r="U55" s="143">
        <v>93.66099999999997</v>
      </c>
      <c r="V55" s="141">
        <v>166.17800000000003</v>
      </c>
      <c r="W55" s="142">
        <v>7.184999999999999</v>
      </c>
      <c r="X55" s="141">
        <v>5.158999999999998</v>
      </c>
      <c r="Y55" s="140">
        <f t="shared" si="19"/>
        <v>272.183</v>
      </c>
      <c r="Z55" s="139">
        <f t="shared" si="20"/>
        <v>-0.017646215964994383</v>
      </c>
    </row>
    <row r="56" spans="1:26" ht="18.75" customHeight="1">
      <c r="A56" s="147" t="s">
        <v>158</v>
      </c>
      <c r="B56" s="374" t="s">
        <v>381</v>
      </c>
      <c r="C56" s="145">
        <v>11.081</v>
      </c>
      <c r="D56" s="141">
        <v>20.529000000000003</v>
      </c>
      <c r="E56" s="142">
        <v>1.253</v>
      </c>
      <c r="F56" s="141">
        <v>0.101</v>
      </c>
      <c r="G56" s="140">
        <f t="shared" si="15"/>
        <v>32.964</v>
      </c>
      <c r="H56" s="144">
        <f t="shared" si="1"/>
        <v>0.0014873259202862969</v>
      </c>
      <c r="I56" s="143">
        <v>24.924</v>
      </c>
      <c r="J56" s="141">
        <v>27.17</v>
      </c>
      <c r="K56" s="142">
        <v>5.333</v>
      </c>
      <c r="L56" s="141">
        <v>0.2</v>
      </c>
      <c r="M56" s="140">
        <f t="shared" si="16"/>
        <v>57.627</v>
      </c>
      <c r="N56" s="146">
        <f t="shared" si="17"/>
        <v>-0.42797646936331935</v>
      </c>
      <c r="O56" s="145">
        <v>133.13799999999998</v>
      </c>
      <c r="P56" s="141">
        <v>150.06799999999996</v>
      </c>
      <c r="Q56" s="142">
        <v>31.671000000000006</v>
      </c>
      <c r="R56" s="141">
        <v>27.135</v>
      </c>
      <c r="S56" s="140">
        <f t="shared" si="18"/>
        <v>342.0119999999999</v>
      </c>
      <c r="T56" s="144">
        <f t="shared" si="5"/>
        <v>0.0016565619449168296</v>
      </c>
      <c r="U56" s="143">
        <v>113.39200000000001</v>
      </c>
      <c r="V56" s="141">
        <v>148.08399999999997</v>
      </c>
      <c r="W56" s="142">
        <v>20.348000000000003</v>
      </c>
      <c r="X56" s="141">
        <v>14.976000000000003</v>
      </c>
      <c r="Y56" s="140">
        <f t="shared" si="19"/>
        <v>296.8</v>
      </c>
      <c r="Z56" s="139">
        <f t="shared" si="20"/>
        <v>0.15233153638813968</v>
      </c>
    </row>
    <row r="57" spans="1:26" ht="18.75" customHeight="1">
      <c r="A57" s="147" t="s">
        <v>412</v>
      </c>
      <c r="B57" s="374" t="s">
        <v>413</v>
      </c>
      <c r="C57" s="145">
        <v>0</v>
      </c>
      <c r="D57" s="141">
        <v>0</v>
      </c>
      <c r="E57" s="142">
        <v>12.232</v>
      </c>
      <c r="F57" s="141">
        <v>13.909</v>
      </c>
      <c r="G57" s="140">
        <f t="shared" si="15"/>
        <v>26.141</v>
      </c>
      <c r="H57" s="144">
        <f t="shared" si="1"/>
        <v>0.001179474180384786</v>
      </c>
      <c r="I57" s="143">
        <v>0</v>
      </c>
      <c r="J57" s="141">
        <v>0</v>
      </c>
      <c r="K57" s="142">
        <v>13.34</v>
      </c>
      <c r="L57" s="141">
        <v>16.466</v>
      </c>
      <c r="M57" s="140">
        <f t="shared" si="16"/>
        <v>29.806</v>
      </c>
      <c r="N57" s="146">
        <f t="shared" si="17"/>
        <v>-0.12296181976783205</v>
      </c>
      <c r="O57" s="145">
        <v>0</v>
      </c>
      <c r="P57" s="141">
        <v>0</v>
      </c>
      <c r="Q57" s="142">
        <v>135.808</v>
      </c>
      <c r="R57" s="141">
        <v>155.83700000000002</v>
      </c>
      <c r="S57" s="140">
        <f t="shared" si="18"/>
        <v>291.645</v>
      </c>
      <c r="T57" s="144">
        <f t="shared" si="5"/>
        <v>0.001412605430292706</v>
      </c>
      <c r="U57" s="143">
        <v>0</v>
      </c>
      <c r="V57" s="141">
        <v>0</v>
      </c>
      <c r="W57" s="142">
        <v>138.906</v>
      </c>
      <c r="X57" s="141">
        <v>171.50500000000002</v>
      </c>
      <c r="Y57" s="140">
        <f t="shared" si="19"/>
        <v>310.41100000000006</v>
      </c>
      <c r="Z57" s="139">
        <f t="shared" si="20"/>
        <v>-0.06045533180203044</v>
      </c>
    </row>
    <row r="58" spans="1:26" ht="18.75" customHeight="1">
      <c r="A58" s="147" t="s">
        <v>390</v>
      </c>
      <c r="B58" s="374" t="s">
        <v>391</v>
      </c>
      <c r="C58" s="145">
        <v>3.853999999999999</v>
      </c>
      <c r="D58" s="141">
        <v>14.419999999999998</v>
      </c>
      <c r="E58" s="142">
        <v>2.5210000000000004</v>
      </c>
      <c r="F58" s="141">
        <v>3.5420000000000003</v>
      </c>
      <c r="G58" s="140">
        <f t="shared" si="15"/>
        <v>24.337</v>
      </c>
      <c r="H58" s="144">
        <f t="shared" si="1"/>
        <v>0.0010980782344984714</v>
      </c>
      <c r="I58" s="143">
        <v>7.595000000000001</v>
      </c>
      <c r="J58" s="141">
        <v>22.122999999999998</v>
      </c>
      <c r="K58" s="142">
        <v>2.9</v>
      </c>
      <c r="L58" s="141">
        <v>3.438</v>
      </c>
      <c r="M58" s="140">
        <f t="shared" si="16"/>
        <v>36.056</v>
      </c>
      <c r="N58" s="146">
        <f t="shared" si="17"/>
        <v>-0.3250221877080097</v>
      </c>
      <c r="O58" s="145">
        <v>63.73699999999997</v>
      </c>
      <c r="P58" s="141">
        <v>149.40199999999996</v>
      </c>
      <c r="Q58" s="142">
        <v>27.058999999999997</v>
      </c>
      <c r="R58" s="141">
        <v>28.326000000000008</v>
      </c>
      <c r="S58" s="140">
        <f t="shared" si="18"/>
        <v>268.52399999999994</v>
      </c>
      <c r="T58" s="144">
        <f t="shared" si="5"/>
        <v>0.0013006170534859795</v>
      </c>
      <c r="U58" s="143">
        <v>93.848</v>
      </c>
      <c r="V58" s="141">
        <v>187.6769999999999</v>
      </c>
      <c r="W58" s="142">
        <v>21.792999999999992</v>
      </c>
      <c r="X58" s="141">
        <v>22.591999999999995</v>
      </c>
      <c r="Y58" s="140">
        <f t="shared" si="19"/>
        <v>325.9099999999999</v>
      </c>
      <c r="Z58" s="139">
        <f t="shared" si="20"/>
        <v>-0.17607928569236897</v>
      </c>
    </row>
    <row r="59" spans="1:26" ht="18.75" customHeight="1">
      <c r="A59" s="147" t="s">
        <v>404</v>
      </c>
      <c r="B59" s="374" t="s">
        <v>405</v>
      </c>
      <c r="C59" s="145">
        <v>11.290999999999999</v>
      </c>
      <c r="D59" s="141">
        <v>1.656</v>
      </c>
      <c r="E59" s="142">
        <v>6.715</v>
      </c>
      <c r="F59" s="141">
        <v>2.75</v>
      </c>
      <c r="G59" s="140">
        <f t="shared" si="15"/>
        <v>22.412</v>
      </c>
      <c r="H59" s="144">
        <f t="shared" si="1"/>
        <v>0.001011222804436855</v>
      </c>
      <c r="I59" s="143">
        <v>0.483</v>
      </c>
      <c r="J59" s="141">
        <v>0</v>
      </c>
      <c r="K59" s="142">
        <v>5.844</v>
      </c>
      <c r="L59" s="141">
        <v>2.5229999999999997</v>
      </c>
      <c r="M59" s="140">
        <f t="shared" si="16"/>
        <v>8.85</v>
      </c>
      <c r="N59" s="146">
        <f t="shared" si="17"/>
        <v>1.5324293785310736</v>
      </c>
      <c r="O59" s="145">
        <v>13.823</v>
      </c>
      <c r="P59" s="141">
        <v>1.873</v>
      </c>
      <c r="Q59" s="142">
        <v>57.516999999999996</v>
      </c>
      <c r="R59" s="141">
        <v>48.122999999999976</v>
      </c>
      <c r="S59" s="140">
        <f t="shared" si="18"/>
        <v>121.33599999999997</v>
      </c>
      <c r="T59" s="144">
        <f t="shared" si="5"/>
        <v>0.000587700431997791</v>
      </c>
      <c r="U59" s="143">
        <v>32.77600000000001</v>
      </c>
      <c r="V59" s="141">
        <v>22.200999999999993</v>
      </c>
      <c r="W59" s="142">
        <v>71.369</v>
      </c>
      <c r="X59" s="141">
        <v>60.852999999999994</v>
      </c>
      <c r="Y59" s="140">
        <f t="shared" si="19"/>
        <v>187.199</v>
      </c>
      <c r="Z59" s="139">
        <f t="shared" si="20"/>
        <v>-0.35183414441316485</v>
      </c>
    </row>
    <row r="60" spans="1:26" ht="18.75" customHeight="1">
      <c r="A60" s="147" t="s">
        <v>388</v>
      </c>
      <c r="B60" s="374" t="s">
        <v>389</v>
      </c>
      <c r="C60" s="145">
        <v>5.2059999999999995</v>
      </c>
      <c r="D60" s="141">
        <v>14.226</v>
      </c>
      <c r="E60" s="142">
        <v>0.374</v>
      </c>
      <c r="F60" s="141">
        <v>0.933</v>
      </c>
      <c r="G60" s="140">
        <f t="shared" si="15"/>
        <v>20.739</v>
      </c>
      <c r="H60" s="144">
        <f t="shared" si="1"/>
        <v>0.000935737539765123</v>
      </c>
      <c r="I60" s="143">
        <v>8.171</v>
      </c>
      <c r="J60" s="141">
        <v>29.318</v>
      </c>
      <c r="K60" s="142">
        <v>0.463</v>
      </c>
      <c r="L60" s="141">
        <v>1.711</v>
      </c>
      <c r="M60" s="140">
        <f t="shared" si="16"/>
        <v>39.663000000000004</v>
      </c>
      <c r="N60" s="146">
        <f t="shared" si="17"/>
        <v>-0.477119733756902</v>
      </c>
      <c r="O60" s="145">
        <v>49.39</v>
      </c>
      <c r="P60" s="141">
        <v>150.72700000000003</v>
      </c>
      <c r="Q60" s="142">
        <v>3.1820000000000004</v>
      </c>
      <c r="R60" s="141">
        <v>4.359999999999999</v>
      </c>
      <c r="S60" s="140">
        <f t="shared" si="18"/>
        <v>207.659</v>
      </c>
      <c r="T60" s="144">
        <f t="shared" si="5"/>
        <v>0.0010058126525369989</v>
      </c>
      <c r="U60" s="143">
        <v>86.05799999999999</v>
      </c>
      <c r="V60" s="141">
        <v>248.157</v>
      </c>
      <c r="W60" s="142">
        <v>3.361</v>
      </c>
      <c r="X60" s="141">
        <v>8.107</v>
      </c>
      <c r="Y60" s="140">
        <f t="shared" si="19"/>
        <v>345.683</v>
      </c>
      <c r="Z60" s="139">
        <f t="shared" si="20"/>
        <v>-0.39927910831600055</v>
      </c>
    </row>
    <row r="61" spans="1:26" ht="18.75" customHeight="1" thickBot="1">
      <c r="A61" s="138" t="s">
        <v>56</v>
      </c>
      <c r="B61" s="375" t="s">
        <v>56</v>
      </c>
      <c r="C61" s="136">
        <v>34.21600000000001</v>
      </c>
      <c r="D61" s="132">
        <v>70.80899999999997</v>
      </c>
      <c r="E61" s="133">
        <v>130.382</v>
      </c>
      <c r="F61" s="132">
        <v>175.15699999999998</v>
      </c>
      <c r="G61" s="131">
        <f t="shared" si="15"/>
        <v>410.56399999999996</v>
      </c>
      <c r="H61" s="135">
        <f t="shared" si="1"/>
        <v>0.018524526123541534</v>
      </c>
      <c r="I61" s="134">
        <v>78.673</v>
      </c>
      <c r="J61" s="132">
        <v>106.455</v>
      </c>
      <c r="K61" s="133">
        <v>163.98100000000008</v>
      </c>
      <c r="L61" s="132">
        <v>219.23800000000003</v>
      </c>
      <c r="M61" s="131">
        <f t="shared" si="16"/>
        <v>568.3470000000001</v>
      </c>
      <c r="N61" s="137">
        <f t="shared" si="17"/>
        <v>-0.2776173710778804</v>
      </c>
      <c r="O61" s="136">
        <v>466.2600000000001</v>
      </c>
      <c r="P61" s="132">
        <v>879.8770000000001</v>
      </c>
      <c r="Q61" s="133">
        <v>1398.2989999999998</v>
      </c>
      <c r="R61" s="132">
        <v>1927.1280000000002</v>
      </c>
      <c r="S61" s="131">
        <f t="shared" si="18"/>
        <v>4671.564</v>
      </c>
      <c r="T61" s="135">
        <f t="shared" si="5"/>
        <v>0.022627086609953592</v>
      </c>
      <c r="U61" s="134">
        <v>429.63999999999993</v>
      </c>
      <c r="V61" s="132">
        <v>851.692</v>
      </c>
      <c r="W61" s="133">
        <v>1454.2999999999993</v>
      </c>
      <c r="X61" s="132">
        <v>2095.6980000000003</v>
      </c>
      <c r="Y61" s="131">
        <f t="shared" si="19"/>
        <v>4831.33</v>
      </c>
      <c r="Z61" s="130">
        <f t="shared" si="20"/>
        <v>-0.03306874090571321</v>
      </c>
    </row>
    <row r="62" spans="1:2" ht="16.5" thickTop="1">
      <c r="A62" s="129" t="s">
        <v>43</v>
      </c>
      <c r="B62" s="129"/>
    </row>
    <row r="63" spans="1:2" ht="15.75">
      <c r="A63" s="129" t="s">
        <v>42</v>
      </c>
      <c r="B63" s="129"/>
    </row>
    <row r="64" spans="1:3" ht="14.25">
      <c r="A64" s="376" t="s">
        <v>125</v>
      </c>
      <c r="B64" s="377"/>
      <c r="C64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2:Z65536 N62:N65536 Z3 N3 N5:N8 Z5:Z8">
    <cfRule type="cellIs" priority="3" dxfId="91" operator="lessThan" stopIfTrue="1">
      <formula>0</formula>
    </cfRule>
  </conditionalFormatting>
  <conditionalFormatting sqref="Z9:Z61 N9:N61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4"/>
  <sheetViews>
    <sheetView showGridLines="0" zoomScale="76" zoomScaleNormal="76" zoomScalePageLayoutView="0" workbookViewId="0" topLeftCell="A1">
      <selection activeCell="U11" sqref="U11:X21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" thickBot="1">
      <c r="A1" s="478" t="s">
        <v>28</v>
      </c>
      <c r="B1" s="474"/>
    </row>
    <row r="2" spans="25:26" ht="18">
      <c r="Y2" s="473"/>
      <c r="Z2" s="473"/>
    </row>
    <row r="3" ht="5.25" customHeight="1" thickBot="1"/>
    <row r="4" spans="1:26" ht="24.75" customHeight="1" thickTop="1">
      <c r="A4" s="572" t="s">
        <v>126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4"/>
    </row>
    <row r="5" spans="1:26" ht="21" customHeight="1" thickBot="1">
      <c r="A5" s="586" t="s">
        <v>45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8"/>
    </row>
    <row r="6" spans="1:26" s="174" customFormat="1" ht="19.5" customHeight="1" thickBot="1" thickTop="1">
      <c r="A6" s="658" t="s">
        <v>121</v>
      </c>
      <c r="B6" s="658" t="s">
        <v>122</v>
      </c>
      <c r="C6" s="590" t="s">
        <v>36</v>
      </c>
      <c r="D6" s="591"/>
      <c r="E6" s="591"/>
      <c r="F6" s="591"/>
      <c r="G6" s="591"/>
      <c r="H6" s="591"/>
      <c r="I6" s="591"/>
      <c r="J6" s="591"/>
      <c r="K6" s="592"/>
      <c r="L6" s="592"/>
      <c r="M6" s="592"/>
      <c r="N6" s="593"/>
      <c r="O6" s="594" t="s">
        <v>35</v>
      </c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3"/>
    </row>
    <row r="7" spans="1:26" s="173" customFormat="1" ht="26.25" customHeight="1" thickBot="1">
      <c r="A7" s="659"/>
      <c r="B7" s="659"/>
      <c r="C7" s="664" t="s">
        <v>164</v>
      </c>
      <c r="D7" s="665"/>
      <c r="E7" s="665"/>
      <c r="F7" s="665"/>
      <c r="G7" s="666"/>
      <c r="H7" s="579" t="s">
        <v>34</v>
      </c>
      <c r="I7" s="664" t="s">
        <v>165</v>
      </c>
      <c r="J7" s="665"/>
      <c r="K7" s="665"/>
      <c r="L7" s="665"/>
      <c r="M7" s="666"/>
      <c r="N7" s="579" t="s">
        <v>33</v>
      </c>
      <c r="O7" s="667" t="s">
        <v>166</v>
      </c>
      <c r="P7" s="665"/>
      <c r="Q7" s="665"/>
      <c r="R7" s="665"/>
      <c r="S7" s="666"/>
      <c r="T7" s="579" t="s">
        <v>34</v>
      </c>
      <c r="U7" s="667" t="s">
        <v>167</v>
      </c>
      <c r="V7" s="665"/>
      <c r="W7" s="665"/>
      <c r="X7" s="665"/>
      <c r="Y7" s="666"/>
      <c r="Z7" s="579" t="s">
        <v>33</v>
      </c>
    </row>
    <row r="8" spans="1:26" s="168" customFormat="1" ht="26.25" customHeight="1">
      <c r="A8" s="660"/>
      <c r="B8" s="660"/>
      <c r="C8" s="562" t="s">
        <v>22</v>
      </c>
      <c r="D8" s="563"/>
      <c r="E8" s="564" t="s">
        <v>21</v>
      </c>
      <c r="F8" s="565"/>
      <c r="G8" s="566" t="s">
        <v>17</v>
      </c>
      <c r="H8" s="580"/>
      <c r="I8" s="562" t="s">
        <v>22</v>
      </c>
      <c r="J8" s="563"/>
      <c r="K8" s="564" t="s">
        <v>21</v>
      </c>
      <c r="L8" s="565"/>
      <c r="M8" s="566" t="s">
        <v>17</v>
      </c>
      <c r="N8" s="580"/>
      <c r="O8" s="563" t="s">
        <v>22</v>
      </c>
      <c r="P8" s="563"/>
      <c r="Q8" s="568" t="s">
        <v>21</v>
      </c>
      <c r="R8" s="563"/>
      <c r="S8" s="566" t="s">
        <v>17</v>
      </c>
      <c r="T8" s="580"/>
      <c r="U8" s="569" t="s">
        <v>22</v>
      </c>
      <c r="V8" s="565"/>
      <c r="W8" s="564" t="s">
        <v>21</v>
      </c>
      <c r="X8" s="585"/>
      <c r="Y8" s="566" t="s">
        <v>17</v>
      </c>
      <c r="Z8" s="580"/>
    </row>
    <row r="9" spans="1:26" s="168" customFormat="1" ht="15.75" thickBot="1">
      <c r="A9" s="661"/>
      <c r="B9" s="661"/>
      <c r="C9" s="171" t="s">
        <v>19</v>
      </c>
      <c r="D9" s="169" t="s">
        <v>18</v>
      </c>
      <c r="E9" s="170" t="s">
        <v>19</v>
      </c>
      <c r="F9" s="169" t="s">
        <v>18</v>
      </c>
      <c r="G9" s="567"/>
      <c r="H9" s="581"/>
      <c r="I9" s="171" t="s">
        <v>19</v>
      </c>
      <c r="J9" s="169" t="s">
        <v>18</v>
      </c>
      <c r="K9" s="170" t="s">
        <v>19</v>
      </c>
      <c r="L9" s="169" t="s">
        <v>18</v>
      </c>
      <c r="M9" s="567"/>
      <c r="N9" s="581"/>
      <c r="O9" s="172" t="s">
        <v>19</v>
      </c>
      <c r="P9" s="169" t="s">
        <v>18</v>
      </c>
      <c r="Q9" s="170" t="s">
        <v>19</v>
      </c>
      <c r="R9" s="169" t="s">
        <v>18</v>
      </c>
      <c r="S9" s="567"/>
      <c r="T9" s="581"/>
      <c r="U9" s="171" t="s">
        <v>19</v>
      </c>
      <c r="V9" s="169" t="s">
        <v>18</v>
      </c>
      <c r="W9" s="170" t="s">
        <v>19</v>
      </c>
      <c r="X9" s="169" t="s">
        <v>18</v>
      </c>
      <c r="Y9" s="567"/>
      <c r="Z9" s="581"/>
    </row>
    <row r="10" spans="1:26" s="157" customFormat="1" ht="18" customHeight="1" thickBot="1" thickTop="1">
      <c r="A10" s="167" t="s">
        <v>24</v>
      </c>
      <c r="B10" s="372"/>
      <c r="C10" s="166">
        <f>SUM(C11:C21)</f>
        <v>325831</v>
      </c>
      <c r="D10" s="160">
        <f>SUM(D11:D21)</f>
        <v>299764</v>
      </c>
      <c r="E10" s="161">
        <f>SUM(E11:E21)</f>
        <v>1457</v>
      </c>
      <c r="F10" s="160">
        <f>SUM(F11:F21)</f>
        <v>1247</v>
      </c>
      <c r="G10" s="159">
        <f aca="true" t="shared" si="0" ref="G10:G18">SUM(C10:F10)</f>
        <v>628299</v>
      </c>
      <c r="H10" s="163">
        <f aca="true" t="shared" si="1" ref="H10:H21">G10/$G$10</f>
        <v>1</v>
      </c>
      <c r="I10" s="162">
        <f>SUM(I11:I21)</f>
        <v>288883</v>
      </c>
      <c r="J10" s="160">
        <f>SUM(J11:J21)</f>
        <v>260029</v>
      </c>
      <c r="K10" s="161">
        <f>SUM(K11:K21)</f>
        <v>1037</v>
      </c>
      <c r="L10" s="160">
        <f>SUM(L11:L21)</f>
        <v>920</v>
      </c>
      <c r="M10" s="159">
        <f aca="true" t="shared" si="2" ref="M10:M21">SUM(I10:L10)</f>
        <v>550869</v>
      </c>
      <c r="N10" s="165">
        <f aca="true" t="shared" si="3" ref="N10:N18">IF(ISERROR(G10/M10-1),"         /0",(G10/M10-1))</f>
        <v>0.14055973380241027</v>
      </c>
      <c r="O10" s="164">
        <f>SUM(O11:O21)</f>
        <v>2895866</v>
      </c>
      <c r="P10" s="160">
        <f>SUM(P11:P21)</f>
        <v>2782440</v>
      </c>
      <c r="Q10" s="161">
        <f>SUM(Q11:Q21)</f>
        <v>21485</v>
      </c>
      <c r="R10" s="160">
        <f>SUM(R11:R21)</f>
        <v>19416</v>
      </c>
      <c r="S10" s="159">
        <f aca="true" t="shared" si="4" ref="S10:S18">SUM(O10:R10)</f>
        <v>5719207</v>
      </c>
      <c r="T10" s="163">
        <f aca="true" t="shared" si="5" ref="T10:T21">S10/$S$10</f>
        <v>1</v>
      </c>
      <c r="U10" s="162">
        <f>SUM(U11:U21)</f>
        <v>2630922</v>
      </c>
      <c r="V10" s="160">
        <f>SUM(V11:V21)</f>
        <v>2485805</v>
      </c>
      <c r="W10" s="161">
        <f>SUM(W11:W21)</f>
        <v>23462</v>
      </c>
      <c r="X10" s="160">
        <f>SUM(X11:X21)</f>
        <v>22480</v>
      </c>
      <c r="Y10" s="159">
        <f aca="true" t="shared" si="6" ref="Y10:Y18">SUM(U10:X10)</f>
        <v>5162669</v>
      </c>
      <c r="Z10" s="158">
        <f>IF(ISERROR(S10/Y10-1),"         /0",(S10/Y10-1))</f>
        <v>0.10780044198068861</v>
      </c>
    </row>
    <row r="11" spans="1:26" ht="21" customHeight="1" thickTop="1">
      <c r="A11" s="156" t="s">
        <v>149</v>
      </c>
      <c r="B11" s="373" t="s">
        <v>359</v>
      </c>
      <c r="C11" s="154">
        <v>217958</v>
      </c>
      <c r="D11" s="150">
        <v>201814</v>
      </c>
      <c r="E11" s="151">
        <v>855</v>
      </c>
      <c r="F11" s="150">
        <v>774</v>
      </c>
      <c r="G11" s="149">
        <f t="shared" si="0"/>
        <v>421401</v>
      </c>
      <c r="H11" s="153">
        <f t="shared" si="1"/>
        <v>0.670701369889177</v>
      </c>
      <c r="I11" s="152">
        <v>196243</v>
      </c>
      <c r="J11" s="150">
        <v>176784</v>
      </c>
      <c r="K11" s="151">
        <v>334</v>
      </c>
      <c r="L11" s="150">
        <v>275</v>
      </c>
      <c r="M11" s="149">
        <f t="shared" si="2"/>
        <v>373636</v>
      </c>
      <c r="N11" s="155">
        <f t="shared" si="3"/>
        <v>0.1278383239302423</v>
      </c>
      <c r="O11" s="154">
        <v>1928326</v>
      </c>
      <c r="P11" s="150">
        <v>1868444</v>
      </c>
      <c r="Q11" s="151">
        <v>8283</v>
      </c>
      <c r="R11" s="150">
        <v>8079</v>
      </c>
      <c r="S11" s="149">
        <f t="shared" si="4"/>
        <v>3813132</v>
      </c>
      <c r="T11" s="153">
        <f t="shared" si="5"/>
        <v>0.6667239007086122</v>
      </c>
      <c r="U11" s="152">
        <v>1718284</v>
      </c>
      <c r="V11" s="150">
        <v>1661847</v>
      </c>
      <c r="W11" s="151">
        <v>7531</v>
      </c>
      <c r="X11" s="150">
        <v>7928</v>
      </c>
      <c r="Y11" s="149">
        <f t="shared" si="6"/>
        <v>3395590</v>
      </c>
      <c r="Z11" s="148">
        <f aca="true" t="shared" si="7" ref="Z11:Z18">IF(ISERROR(S11/Y11-1),"         /0",IF(S11/Y11&gt;5,"  *  ",(S11/Y11-1)))</f>
        <v>0.12296596467771437</v>
      </c>
    </row>
    <row r="12" spans="1:26" ht="21" customHeight="1">
      <c r="A12" s="147" t="s">
        <v>150</v>
      </c>
      <c r="B12" s="374" t="s">
        <v>360</v>
      </c>
      <c r="C12" s="145">
        <v>37795</v>
      </c>
      <c r="D12" s="141">
        <v>34239</v>
      </c>
      <c r="E12" s="142">
        <v>6</v>
      </c>
      <c r="F12" s="141">
        <v>0</v>
      </c>
      <c r="G12" s="140">
        <f t="shared" si="0"/>
        <v>72040</v>
      </c>
      <c r="H12" s="144">
        <f t="shared" si="1"/>
        <v>0.11465878506889236</v>
      </c>
      <c r="I12" s="143">
        <v>34888</v>
      </c>
      <c r="J12" s="141">
        <v>31072</v>
      </c>
      <c r="K12" s="142">
        <v>16</v>
      </c>
      <c r="L12" s="141">
        <v>23</v>
      </c>
      <c r="M12" s="149">
        <f t="shared" si="2"/>
        <v>65999</v>
      </c>
      <c r="N12" s="146">
        <f t="shared" si="3"/>
        <v>0.091531689874089</v>
      </c>
      <c r="O12" s="145">
        <v>335848</v>
      </c>
      <c r="P12" s="141">
        <v>318900</v>
      </c>
      <c r="Q12" s="142">
        <v>1202</v>
      </c>
      <c r="R12" s="141">
        <v>902</v>
      </c>
      <c r="S12" s="140">
        <f t="shared" si="4"/>
        <v>656852</v>
      </c>
      <c r="T12" s="144">
        <f t="shared" si="5"/>
        <v>0.11485018814671334</v>
      </c>
      <c r="U12" s="143">
        <v>316363</v>
      </c>
      <c r="V12" s="141">
        <v>290117</v>
      </c>
      <c r="W12" s="142">
        <v>2001</v>
      </c>
      <c r="X12" s="141">
        <v>1698</v>
      </c>
      <c r="Y12" s="140">
        <f t="shared" si="6"/>
        <v>610179</v>
      </c>
      <c r="Z12" s="139">
        <f t="shared" si="7"/>
        <v>0.07649066913151725</v>
      </c>
    </row>
    <row r="13" spans="1:26" ht="21" customHeight="1">
      <c r="A13" s="147" t="s">
        <v>151</v>
      </c>
      <c r="B13" s="374" t="s">
        <v>361</v>
      </c>
      <c r="C13" s="145">
        <v>27492</v>
      </c>
      <c r="D13" s="141">
        <v>24680</v>
      </c>
      <c r="E13" s="142">
        <v>13</v>
      </c>
      <c r="F13" s="141">
        <v>2</v>
      </c>
      <c r="G13" s="140">
        <f t="shared" si="0"/>
        <v>52187</v>
      </c>
      <c r="H13" s="144">
        <f t="shared" si="1"/>
        <v>0.08306077202096454</v>
      </c>
      <c r="I13" s="143">
        <v>23353</v>
      </c>
      <c r="J13" s="141">
        <v>20301</v>
      </c>
      <c r="K13" s="142">
        <v>2</v>
      </c>
      <c r="L13" s="141">
        <v>12</v>
      </c>
      <c r="M13" s="149">
        <f t="shared" si="2"/>
        <v>43668</v>
      </c>
      <c r="N13" s="146">
        <f t="shared" si="3"/>
        <v>0.1950856462398094</v>
      </c>
      <c r="O13" s="145">
        <v>261427</v>
      </c>
      <c r="P13" s="141">
        <v>238661</v>
      </c>
      <c r="Q13" s="142">
        <v>314</v>
      </c>
      <c r="R13" s="141">
        <v>347</v>
      </c>
      <c r="S13" s="140">
        <f t="shared" si="4"/>
        <v>500749</v>
      </c>
      <c r="T13" s="144">
        <f t="shared" si="5"/>
        <v>0.08755566986821775</v>
      </c>
      <c r="U13" s="143">
        <v>244564</v>
      </c>
      <c r="V13" s="141">
        <v>208895</v>
      </c>
      <c r="W13" s="142">
        <v>283</v>
      </c>
      <c r="X13" s="141">
        <v>306</v>
      </c>
      <c r="Y13" s="140">
        <f t="shared" si="6"/>
        <v>454048</v>
      </c>
      <c r="Z13" s="139">
        <f t="shared" si="7"/>
        <v>0.10285476425399964</v>
      </c>
    </row>
    <row r="14" spans="1:26" ht="21" customHeight="1">
      <c r="A14" s="147" t="s">
        <v>152</v>
      </c>
      <c r="B14" s="374" t="s">
        <v>362</v>
      </c>
      <c r="C14" s="145">
        <v>14944</v>
      </c>
      <c r="D14" s="141">
        <v>14366</v>
      </c>
      <c r="E14" s="142">
        <v>4</v>
      </c>
      <c r="F14" s="141">
        <v>5</v>
      </c>
      <c r="G14" s="140">
        <f>SUM(C14:F14)</f>
        <v>29319</v>
      </c>
      <c r="H14" s="144">
        <f t="shared" si="1"/>
        <v>0.04666408827644163</v>
      </c>
      <c r="I14" s="143">
        <v>10495</v>
      </c>
      <c r="J14" s="141">
        <v>11105</v>
      </c>
      <c r="K14" s="142">
        <v>12</v>
      </c>
      <c r="L14" s="141">
        <v>16</v>
      </c>
      <c r="M14" s="149">
        <f>SUM(I14:L14)</f>
        <v>21628</v>
      </c>
      <c r="N14" s="146">
        <f>IF(ISERROR(G14/M14-1),"         /0",(G14/M14-1))</f>
        <v>0.35560384686517477</v>
      </c>
      <c r="O14" s="145">
        <v>120298</v>
      </c>
      <c r="P14" s="141">
        <v>122835</v>
      </c>
      <c r="Q14" s="142">
        <v>3369</v>
      </c>
      <c r="R14" s="141">
        <v>2636</v>
      </c>
      <c r="S14" s="140">
        <f>SUM(O14:R14)</f>
        <v>249138</v>
      </c>
      <c r="T14" s="144">
        <f t="shared" si="5"/>
        <v>0.043561633632075214</v>
      </c>
      <c r="U14" s="143">
        <v>110979</v>
      </c>
      <c r="V14" s="141">
        <v>111521</v>
      </c>
      <c r="W14" s="142">
        <v>4959</v>
      </c>
      <c r="X14" s="141">
        <v>4469</v>
      </c>
      <c r="Y14" s="140">
        <f>SUM(U14:X14)</f>
        <v>231928</v>
      </c>
      <c r="Z14" s="139">
        <f>IF(ISERROR(S14/Y14-1),"         /0",IF(S14/Y14&gt;5,"  *  ",(S14/Y14-1)))</f>
        <v>0.07420406332999896</v>
      </c>
    </row>
    <row r="15" spans="1:26" ht="21" customHeight="1">
      <c r="A15" s="147" t="s">
        <v>153</v>
      </c>
      <c r="B15" s="374" t="s">
        <v>363</v>
      </c>
      <c r="C15" s="145">
        <v>8744</v>
      </c>
      <c r="D15" s="141">
        <v>7879</v>
      </c>
      <c r="E15" s="142">
        <v>141</v>
      </c>
      <c r="F15" s="141">
        <v>16</v>
      </c>
      <c r="G15" s="140">
        <f t="shared" si="0"/>
        <v>16780</v>
      </c>
      <c r="H15" s="144">
        <f t="shared" si="1"/>
        <v>0.026707029614880813</v>
      </c>
      <c r="I15" s="143">
        <v>7739</v>
      </c>
      <c r="J15" s="141">
        <v>6892</v>
      </c>
      <c r="K15" s="142"/>
      <c r="L15" s="141">
        <v>7</v>
      </c>
      <c r="M15" s="149">
        <f t="shared" si="2"/>
        <v>14638</v>
      </c>
      <c r="N15" s="146">
        <f t="shared" si="3"/>
        <v>0.14633146604727432</v>
      </c>
      <c r="O15" s="145">
        <v>85406</v>
      </c>
      <c r="P15" s="141">
        <v>81607</v>
      </c>
      <c r="Q15" s="142">
        <v>318</v>
      </c>
      <c r="R15" s="141">
        <v>190</v>
      </c>
      <c r="S15" s="140">
        <f t="shared" si="4"/>
        <v>167521</v>
      </c>
      <c r="T15" s="144">
        <f t="shared" si="5"/>
        <v>0.02929094890253142</v>
      </c>
      <c r="U15" s="143">
        <v>81979</v>
      </c>
      <c r="V15" s="141">
        <v>76009</v>
      </c>
      <c r="W15" s="142">
        <v>197</v>
      </c>
      <c r="X15" s="141">
        <v>71</v>
      </c>
      <c r="Y15" s="140">
        <f t="shared" si="6"/>
        <v>158256</v>
      </c>
      <c r="Z15" s="139">
        <f t="shared" si="7"/>
        <v>0.05854438378323734</v>
      </c>
    </row>
    <row r="16" spans="1:26" ht="21" customHeight="1">
      <c r="A16" s="147" t="s">
        <v>156</v>
      </c>
      <c r="B16" s="374" t="s">
        <v>369</v>
      </c>
      <c r="C16" s="145">
        <v>5995</v>
      </c>
      <c r="D16" s="141">
        <v>5093</v>
      </c>
      <c r="E16" s="142">
        <v>9</v>
      </c>
      <c r="F16" s="141">
        <v>0</v>
      </c>
      <c r="G16" s="140">
        <f>SUM(C16:F16)</f>
        <v>11097</v>
      </c>
      <c r="H16" s="144">
        <f t="shared" si="1"/>
        <v>0.017661973041497758</v>
      </c>
      <c r="I16" s="143">
        <v>5249</v>
      </c>
      <c r="J16" s="141">
        <v>4544</v>
      </c>
      <c r="K16" s="142">
        <v>13</v>
      </c>
      <c r="L16" s="141"/>
      <c r="M16" s="140">
        <f t="shared" si="2"/>
        <v>9806</v>
      </c>
      <c r="N16" s="146">
        <f>IF(ISERROR(G16/M16-1),"         /0",(G16/M16-1))</f>
        <v>0.13165408933306133</v>
      </c>
      <c r="O16" s="145">
        <v>51875</v>
      </c>
      <c r="P16" s="141">
        <v>48517</v>
      </c>
      <c r="Q16" s="142">
        <v>174</v>
      </c>
      <c r="R16" s="141">
        <v>84</v>
      </c>
      <c r="S16" s="140">
        <f>SUM(O16:R16)</f>
        <v>100650</v>
      </c>
      <c r="T16" s="144">
        <f t="shared" si="5"/>
        <v>0.01759859365118276</v>
      </c>
      <c r="U16" s="143">
        <v>56204</v>
      </c>
      <c r="V16" s="141">
        <v>50308</v>
      </c>
      <c r="W16" s="142">
        <v>91</v>
      </c>
      <c r="X16" s="141">
        <v>22</v>
      </c>
      <c r="Y16" s="140">
        <f>SUM(U16:X16)</f>
        <v>106625</v>
      </c>
      <c r="Z16" s="139">
        <f>IF(ISERROR(S16/Y16-1),"         /0",IF(S16/Y16&gt;5,"  *  ",(S16/Y16-1)))</f>
        <v>-0.056037514654161735</v>
      </c>
    </row>
    <row r="17" spans="1:26" ht="21" customHeight="1">
      <c r="A17" s="147" t="s">
        <v>155</v>
      </c>
      <c r="B17" s="374" t="s">
        <v>365</v>
      </c>
      <c r="C17" s="145">
        <v>3498</v>
      </c>
      <c r="D17" s="141">
        <v>2986</v>
      </c>
      <c r="E17" s="142">
        <v>379</v>
      </c>
      <c r="F17" s="141">
        <v>408</v>
      </c>
      <c r="G17" s="140">
        <f t="shared" si="0"/>
        <v>7271</v>
      </c>
      <c r="H17" s="144">
        <f t="shared" si="1"/>
        <v>0.011572515633480237</v>
      </c>
      <c r="I17" s="143">
        <v>2669</v>
      </c>
      <c r="J17" s="141">
        <v>2155</v>
      </c>
      <c r="K17" s="142">
        <v>614</v>
      </c>
      <c r="L17" s="141">
        <v>525</v>
      </c>
      <c r="M17" s="140">
        <f t="shared" si="2"/>
        <v>5963</v>
      </c>
      <c r="N17" s="146">
        <f t="shared" si="3"/>
        <v>0.21935267482810672</v>
      </c>
      <c r="O17" s="145">
        <v>29905</v>
      </c>
      <c r="P17" s="141">
        <v>26249</v>
      </c>
      <c r="Q17" s="142">
        <v>6957</v>
      </c>
      <c r="R17" s="141">
        <v>6470</v>
      </c>
      <c r="S17" s="140">
        <f t="shared" si="4"/>
        <v>69581</v>
      </c>
      <c r="T17" s="144">
        <f t="shared" si="5"/>
        <v>0.012166197166844984</v>
      </c>
      <c r="U17" s="143">
        <v>27439</v>
      </c>
      <c r="V17" s="141">
        <v>22924</v>
      </c>
      <c r="W17" s="142">
        <v>7545</v>
      </c>
      <c r="X17" s="141">
        <v>7457</v>
      </c>
      <c r="Y17" s="140">
        <f t="shared" si="6"/>
        <v>65365</v>
      </c>
      <c r="Z17" s="139">
        <f t="shared" si="7"/>
        <v>0.06449934980494154</v>
      </c>
    </row>
    <row r="18" spans="1:26" ht="21" customHeight="1">
      <c r="A18" s="147" t="s">
        <v>154</v>
      </c>
      <c r="B18" s="374" t="s">
        <v>364</v>
      </c>
      <c r="C18" s="145">
        <v>2995</v>
      </c>
      <c r="D18" s="141">
        <v>2784</v>
      </c>
      <c r="E18" s="142">
        <v>9</v>
      </c>
      <c r="F18" s="141">
        <v>8</v>
      </c>
      <c r="G18" s="140">
        <f t="shared" si="0"/>
        <v>5796</v>
      </c>
      <c r="H18" s="144">
        <f t="shared" si="1"/>
        <v>0.009224907249573849</v>
      </c>
      <c r="I18" s="143">
        <v>2642</v>
      </c>
      <c r="J18" s="141">
        <v>2397</v>
      </c>
      <c r="K18" s="142"/>
      <c r="L18" s="141">
        <v>4</v>
      </c>
      <c r="M18" s="140">
        <f t="shared" si="2"/>
        <v>5043</v>
      </c>
      <c r="N18" s="146">
        <f t="shared" si="3"/>
        <v>0.14931588340273638</v>
      </c>
      <c r="O18" s="145">
        <v>27687</v>
      </c>
      <c r="P18" s="141">
        <v>26044</v>
      </c>
      <c r="Q18" s="142">
        <v>16</v>
      </c>
      <c r="R18" s="141">
        <v>60</v>
      </c>
      <c r="S18" s="140">
        <f t="shared" si="4"/>
        <v>53807</v>
      </c>
      <c r="T18" s="144">
        <f t="shared" si="5"/>
        <v>0.009408122489708801</v>
      </c>
      <c r="U18" s="143">
        <v>25314</v>
      </c>
      <c r="V18" s="141">
        <v>23125</v>
      </c>
      <c r="W18" s="142">
        <v>101</v>
      </c>
      <c r="X18" s="141">
        <v>64</v>
      </c>
      <c r="Y18" s="140">
        <f t="shared" si="6"/>
        <v>48604</v>
      </c>
      <c r="Z18" s="139">
        <f t="shared" si="7"/>
        <v>0.1070488025676899</v>
      </c>
    </row>
    <row r="19" spans="1:26" ht="21" customHeight="1">
      <c r="A19" s="147" t="s">
        <v>158</v>
      </c>
      <c r="B19" s="374" t="s">
        <v>381</v>
      </c>
      <c r="C19" s="145">
        <v>2308</v>
      </c>
      <c r="D19" s="141">
        <v>2018</v>
      </c>
      <c r="E19" s="142">
        <v>0</v>
      </c>
      <c r="F19" s="141">
        <v>0</v>
      </c>
      <c r="G19" s="140">
        <f>SUM(C19:F19)</f>
        <v>4326</v>
      </c>
      <c r="H19" s="144">
        <f t="shared" si="1"/>
        <v>0.006885256860189177</v>
      </c>
      <c r="I19" s="143">
        <v>2236</v>
      </c>
      <c r="J19" s="141">
        <v>1989</v>
      </c>
      <c r="K19" s="142">
        <v>2</v>
      </c>
      <c r="L19" s="141"/>
      <c r="M19" s="149">
        <f t="shared" si="2"/>
        <v>4227</v>
      </c>
      <c r="N19" s="146">
        <f>IF(ISERROR(G19/M19-1),"         /0",(G19/M19-1))</f>
        <v>0.023420865862313622</v>
      </c>
      <c r="O19" s="145">
        <v>19764</v>
      </c>
      <c r="P19" s="141">
        <v>18361</v>
      </c>
      <c r="Q19" s="142">
        <v>9</v>
      </c>
      <c r="R19" s="141">
        <v>11</v>
      </c>
      <c r="S19" s="140">
        <f>SUM(O19:R19)</f>
        <v>38145</v>
      </c>
      <c r="T19" s="144">
        <f t="shared" si="5"/>
        <v>0.006669630947087594</v>
      </c>
      <c r="U19" s="143">
        <v>19404</v>
      </c>
      <c r="V19" s="141">
        <v>16347</v>
      </c>
      <c r="W19" s="142">
        <v>60</v>
      </c>
      <c r="X19" s="141">
        <v>7</v>
      </c>
      <c r="Y19" s="140">
        <f>SUM(U19:X19)</f>
        <v>35818</v>
      </c>
      <c r="Z19" s="139">
        <f>IF(ISERROR(S19/Y19-1),"         /0",IF(S19/Y19&gt;5,"  *  ",(S19/Y19-1)))</f>
        <v>0.06496733485956785</v>
      </c>
    </row>
    <row r="20" spans="1:26" ht="21" customHeight="1">
      <c r="A20" s="147" t="s">
        <v>157</v>
      </c>
      <c r="B20" s="374" t="s">
        <v>368</v>
      </c>
      <c r="C20" s="145">
        <v>1191</v>
      </c>
      <c r="D20" s="141">
        <v>1319</v>
      </c>
      <c r="E20" s="142">
        <v>4</v>
      </c>
      <c r="F20" s="141">
        <v>5</v>
      </c>
      <c r="G20" s="140">
        <f>SUM(C20:F20)</f>
        <v>2519</v>
      </c>
      <c r="H20" s="144">
        <f t="shared" si="1"/>
        <v>0.004009237640040808</v>
      </c>
      <c r="I20" s="143">
        <v>958</v>
      </c>
      <c r="J20" s="141">
        <v>786</v>
      </c>
      <c r="K20" s="142"/>
      <c r="L20" s="141"/>
      <c r="M20" s="149">
        <f t="shared" si="2"/>
        <v>1744</v>
      </c>
      <c r="N20" s="146">
        <f>IF(ISERROR(G20/M20-1),"         /0",(G20/M20-1))</f>
        <v>0.44438073394495414</v>
      </c>
      <c r="O20" s="145">
        <v>11789</v>
      </c>
      <c r="P20" s="141">
        <v>11657</v>
      </c>
      <c r="Q20" s="142">
        <v>64</v>
      </c>
      <c r="R20" s="141">
        <v>65</v>
      </c>
      <c r="S20" s="140">
        <f>SUM(O20:R20)</f>
        <v>23575</v>
      </c>
      <c r="T20" s="144">
        <f t="shared" si="5"/>
        <v>0.0041220749659874175</v>
      </c>
      <c r="U20" s="143">
        <v>6924</v>
      </c>
      <c r="V20" s="141">
        <v>6058</v>
      </c>
      <c r="W20" s="142">
        <v>40</v>
      </c>
      <c r="X20" s="141">
        <v>30</v>
      </c>
      <c r="Y20" s="140">
        <f>SUM(U20:X20)</f>
        <v>13052</v>
      </c>
      <c r="Z20" s="139">
        <f>IF(ISERROR(S20/Y20-1),"         /0",IF(S20/Y20&gt;5,"  *  ",(S20/Y20-1)))</f>
        <v>0.8062365920931658</v>
      </c>
    </row>
    <row r="21" spans="1:26" ht="21" customHeight="1" thickBot="1">
      <c r="A21" s="138" t="s">
        <v>56</v>
      </c>
      <c r="B21" s="375"/>
      <c r="C21" s="136">
        <v>2911</v>
      </c>
      <c r="D21" s="132">
        <v>2586</v>
      </c>
      <c r="E21" s="133">
        <v>37</v>
      </c>
      <c r="F21" s="132">
        <v>29</v>
      </c>
      <c r="G21" s="131">
        <f>SUM(C21:F21)</f>
        <v>5563</v>
      </c>
      <c r="H21" s="135">
        <f t="shared" si="1"/>
        <v>0.008854064704861856</v>
      </c>
      <c r="I21" s="134">
        <v>2411</v>
      </c>
      <c r="J21" s="132">
        <v>2004</v>
      </c>
      <c r="K21" s="133">
        <v>44</v>
      </c>
      <c r="L21" s="132">
        <v>58</v>
      </c>
      <c r="M21" s="443">
        <f t="shared" si="2"/>
        <v>4517</v>
      </c>
      <c r="N21" s="137">
        <f>IF(ISERROR(G21/M21-1),"         /0",(G21/M21-1))</f>
        <v>0.23156962585787033</v>
      </c>
      <c r="O21" s="136">
        <v>23541</v>
      </c>
      <c r="P21" s="132">
        <v>21165</v>
      </c>
      <c r="Q21" s="133">
        <v>779</v>
      </c>
      <c r="R21" s="132">
        <v>572</v>
      </c>
      <c r="S21" s="131">
        <f>SUM(O21:R21)</f>
        <v>46057</v>
      </c>
      <c r="T21" s="135">
        <f t="shared" si="5"/>
        <v>0.008053039521038493</v>
      </c>
      <c r="U21" s="134">
        <v>23468</v>
      </c>
      <c r="V21" s="132">
        <v>18654</v>
      </c>
      <c r="W21" s="133">
        <v>654</v>
      </c>
      <c r="X21" s="132">
        <v>428</v>
      </c>
      <c r="Y21" s="131">
        <f>SUM(U21:X21)</f>
        <v>43204</v>
      </c>
      <c r="Z21" s="130">
        <f>IF(ISERROR(S21/Y21-1),"         /0",IF(S21/Y21&gt;5,"  *  ",(S21/Y21-1)))</f>
        <v>0.0660355522636793</v>
      </c>
    </row>
    <row r="22" spans="1:2" ht="16.5" thickTop="1">
      <c r="A22" s="129" t="s">
        <v>43</v>
      </c>
      <c r="B22" s="129"/>
    </row>
    <row r="23" spans="1:2" ht="15.75">
      <c r="A23" s="129" t="s">
        <v>42</v>
      </c>
      <c r="B23" s="129"/>
    </row>
    <row r="24" spans="1:3" ht="14.25">
      <c r="A24" s="376" t="s">
        <v>123</v>
      </c>
      <c r="B24" s="377"/>
      <c r="C24" s="377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1" operator="lessThan" stopIfTrue="1">
      <formula>0</formula>
    </cfRule>
  </conditionalFormatting>
  <conditionalFormatting sqref="N10:N21 Z10:Z21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8:N9 Z8:Z9">
    <cfRule type="cellIs" priority="6" dxfId="91" operator="lessThan" stopIfTrue="1">
      <formula>0</formula>
    </cfRule>
  </conditionalFormatting>
  <conditionalFormatting sqref="H8:H9">
    <cfRule type="cellIs" priority="5" dxfId="91" operator="lessThan" stopIfTrue="1">
      <formula>0</formula>
    </cfRule>
  </conditionalFormatting>
  <conditionalFormatting sqref="T8:T9">
    <cfRule type="cellIs" priority="4" dxfId="91" operator="lessThan" stopIfTrue="1">
      <formula>0</formula>
    </cfRule>
  </conditionalFormatting>
  <conditionalFormatting sqref="N7 Z7">
    <cfRule type="cellIs" priority="3" dxfId="91" operator="lessThan" stopIfTrue="1">
      <formula>0</formula>
    </cfRule>
  </conditionalFormatting>
  <conditionalFormatting sqref="H7">
    <cfRule type="cellIs" priority="2" dxfId="91" operator="lessThan" stopIfTrue="1">
      <formula>0</formula>
    </cfRule>
  </conditionalFormatting>
  <conditionalFormatting sqref="T7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360" customWidth="1"/>
  </cols>
  <sheetData>
    <row r="1" spans="1:8" ht="13.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159</v>
      </c>
      <c r="B2" s="362"/>
      <c r="M2" s="505" t="s">
        <v>28</v>
      </c>
      <c r="N2" s="506"/>
    </row>
    <row r="3" spans="1:2" ht="25.5" thickTop="1">
      <c r="A3" s="363" t="s">
        <v>38</v>
      </c>
      <c r="B3" s="364"/>
    </row>
    <row r="9" spans="1:14" ht="26.25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133</v>
      </c>
    </row>
    <row r="12" ht="15">
      <c r="A12" s="379" t="s">
        <v>134</v>
      </c>
    </row>
    <row r="13" ht="15">
      <c r="A13" s="379" t="s">
        <v>135</v>
      </c>
    </row>
    <row r="15" ht="15">
      <c r="A15" s="379" t="s">
        <v>146</v>
      </c>
    </row>
    <row r="16" ht="15">
      <c r="A16" s="379" t="s">
        <v>147</v>
      </c>
    </row>
    <row r="17" ht="15">
      <c r="A17" s="379"/>
    </row>
    <row r="18" ht="15">
      <c r="A18" s="379" t="s">
        <v>148</v>
      </c>
    </row>
    <row r="19" ht="15">
      <c r="A19" s="379"/>
    </row>
    <row r="20" ht="15">
      <c r="A20" s="379"/>
    </row>
    <row r="21" ht="26.25">
      <c r="A21" s="380" t="s">
        <v>132</v>
      </c>
    </row>
    <row r="24" ht="22.5">
      <c r="A24" s="368" t="s">
        <v>111</v>
      </c>
    </row>
    <row r="26" ht="15.75">
      <c r="A26" s="367" t="s">
        <v>112</v>
      </c>
    </row>
    <row r="27" ht="15.75">
      <c r="A27" s="367"/>
    </row>
    <row r="28" ht="22.5">
      <c r="A28" s="368" t="s">
        <v>113</v>
      </c>
    </row>
    <row r="29" ht="15.75">
      <c r="A29" s="367" t="s">
        <v>114</v>
      </c>
    </row>
    <row r="30" ht="15.75">
      <c r="A30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0" t="s">
        <v>28</v>
      </c>
      <c r="Z1" s="571"/>
    </row>
    <row r="2" ht="5.25" customHeight="1" thickBot="1"/>
    <row r="3" spans="1:26" ht="24.75" customHeight="1" thickTop="1">
      <c r="A3" s="572" t="s">
        <v>127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4"/>
    </row>
    <row r="4" spans="1:26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s="174" customFormat="1" ht="19.5" customHeight="1" thickBot="1" thickTop="1">
      <c r="A5" s="658" t="s">
        <v>121</v>
      </c>
      <c r="B5" s="658" t="s">
        <v>122</v>
      </c>
      <c r="C5" s="671" t="s">
        <v>36</v>
      </c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3"/>
      <c r="O5" s="674" t="s">
        <v>35</v>
      </c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3"/>
    </row>
    <row r="6" spans="1:26" s="173" customFormat="1" ht="26.25" customHeight="1" thickBot="1">
      <c r="A6" s="659"/>
      <c r="B6" s="659"/>
      <c r="C6" s="664" t="s">
        <v>164</v>
      </c>
      <c r="D6" s="665"/>
      <c r="E6" s="665"/>
      <c r="F6" s="665"/>
      <c r="G6" s="666"/>
      <c r="H6" s="675" t="s">
        <v>34</v>
      </c>
      <c r="I6" s="664" t="s">
        <v>165</v>
      </c>
      <c r="J6" s="665"/>
      <c r="K6" s="665"/>
      <c r="L6" s="665"/>
      <c r="M6" s="666"/>
      <c r="N6" s="675" t="s">
        <v>33</v>
      </c>
      <c r="O6" s="667" t="s">
        <v>166</v>
      </c>
      <c r="P6" s="665"/>
      <c r="Q6" s="665"/>
      <c r="R6" s="665"/>
      <c r="S6" s="666"/>
      <c r="T6" s="675" t="s">
        <v>34</v>
      </c>
      <c r="U6" s="667" t="s">
        <v>167</v>
      </c>
      <c r="V6" s="665"/>
      <c r="W6" s="665"/>
      <c r="X6" s="665"/>
      <c r="Y6" s="666"/>
      <c r="Z6" s="675" t="s">
        <v>33</v>
      </c>
    </row>
    <row r="7" spans="1:26" s="168" customFormat="1" ht="26.25" customHeight="1">
      <c r="A7" s="660"/>
      <c r="B7" s="660"/>
      <c r="C7" s="569" t="s">
        <v>22</v>
      </c>
      <c r="D7" s="585"/>
      <c r="E7" s="564" t="s">
        <v>21</v>
      </c>
      <c r="F7" s="585"/>
      <c r="G7" s="566" t="s">
        <v>17</v>
      </c>
      <c r="H7" s="580"/>
      <c r="I7" s="678" t="s">
        <v>22</v>
      </c>
      <c r="J7" s="585"/>
      <c r="K7" s="564" t="s">
        <v>21</v>
      </c>
      <c r="L7" s="585"/>
      <c r="M7" s="566" t="s">
        <v>17</v>
      </c>
      <c r="N7" s="580"/>
      <c r="O7" s="678" t="s">
        <v>22</v>
      </c>
      <c r="P7" s="585"/>
      <c r="Q7" s="564" t="s">
        <v>21</v>
      </c>
      <c r="R7" s="585"/>
      <c r="S7" s="566" t="s">
        <v>17</v>
      </c>
      <c r="T7" s="580"/>
      <c r="U7" s="678" t="s">
        <v>22</v>
      </c>
      <c r="V7" s="585"/>
      <c r="W7" s="564" t="s">
        <v>21</v>
      </c>
      <c r="X7" s="585"/>
      <c r="Y7" s="566" t="s">
        <v>17</v>
      </c>
      <c r="Z7" s="580"/>
    </row>
    <row r="8" spans="1:26" s="168" customFormat="1" ht="19.5" customHeight="1" thickBot="1">
      <c r="A8" s="661"/>
      <c r="B8" s="661"/>
      <c r="C8" s="171" t="s">
        <v>31</v>
      </c>
      <c r="D8" s="169" t="s">
        <v>30</v>
      </c>
      <c r="E8" s="170" t="s">
        <v>31</v>
      </c>
      <c r="F8" s="378" t="s">
        <v>30</v>
      </c>
      <c r="G8" s="677"/>
      <c r="H8" s="676"/>
      <c r="I8" s="171" t="s">
        <v>31</v>
      </c>
      <c r="J8" s="169" t="s">
        <v>30</v>
      </c>
      <c r="K8" s="170" t="s">
        <v>31</v>
      </c>
      <c r="L8" s="378" t="s">
        <v>30</v>
      </c>
      <c r="M8" s="677"/>
      <c r="N8" s="676"/>
      <c r="O8" s="171" t="s">
        <v>31</v>
      </c>
      <c r="P8" s="169" t="s">
        <v>30</v>
      </c>
      <c r="Q8" s="170" t="s">
        <v>31</v>
      </c>
      <c r="R8" s="378" t="s">
        <v>30</v>
      </c>
      <c r="S8" s="677"/>
      <c r="T8" s="676"/>
      <c r="U8" s="171" t="s">
        <v>31</v>
      </c>
      <c r="V8" s="169" t="s">
        <v>30</v>
      </c>
      <c r="W8" s="170" t="s">
        <v>31</v>
      </c>
      <c r="X8" s="378" t="s">
        <v>30</v>
      </c>
      <c r="Y8" s="677"/>
      <c r="Z8" s="676"/>
    </row>
    <row r="9" spans="1:26" s="157" customFormat="1" ht="18" customHeight="1" thickBot="1" thickTop="1">
      <c r="A9" s="167" t="s">
        <v>24</v>
      </c>
      <c r="B9" s="372"/>
      <c r="C9" s="166">
        <f>SUM(C10:C14)</f>
        <v>24181.382999999998</v>
      </c>
      <c r="D9" s="160">
        <f>SUM(D10:D14)</f>
        <v>19117.01400000001</v>
      </c>
      <c r="E9" s="161">
        <f>SUM(E10:E14)</f>
        <v>3007.293</v>
      </c>
      <c r="F9" s="160">
        <f>SUM(F10:F14)</f>
        <v>1811.1479999999997</v>
      </c>
      <c r="G9" s="159">
        <f aca="true" t="shared" si="0" ref="G9:G14">SUM(C9:F9)</f>
        <v>48116.83800000001</v>
      </c>
      <c r="H9" s="163">
        <f aca="true" t="shared" si="1" ref="H9:H14">G9/$G$9</f>
        <v>1</v>
      </c>
      <c r="I9" s="162">
        <f>SUM(I10:I14)</f>
        <v>21503.69099999999</v>
      </c>
      <c r="J9" s="160">
        <f>SUM(J10:J14)</f>
        <v>16217.217999999999</v>
      </c>
      <c r="K9" s="161">
        <f>SUM(K10:K14)</f>
        <v>4812.989</v>
      </c>
      <c r="L9" s="160">
        <f>SUM(L10:L14)</f>
        <v>2591.3120000000004</v>
      </c>
      <c r="M9" s="159">
        <f aca="true" t="shared" si="2" ref="M9:M14">SUM(I9:L9)</f>
        <v>45125.20999999999</v>
      </c>
      <c r="N9" s="165">
        <f aca="true" t="shared" si="3" ref="N9:N14">IF(ISERROR(G9/M9-1),"         /0",(G9/M9-1))</f>
        <v>0.06629615684891044</v>
      </c>
      <c r="O9" s="164">
        <f>SUM(O10:O14)</f>
        <v>231343.66400000022</v>
      </c>
      <c r="P9" s="160">
        <f>SUM(P10:P14)</f>
        <v>149959.46000000008</v>
      </c>
      <c r="Q9" s="161">
        <f>SUM(Q10:Q14)</f>
        <v>23652.934999999998</v>
      </c>
      <c r="R9" s="160">
        <f>SUM(R10:R14)</f>
        <v>16401.68000000001</v>
      </c>
      <c r="S9" s="159">
        <f aca="true" t="shared" si="4" ref="S9:S14">SUM(O9:R9)</f>
        <v>421357.7390000003</v>
      </c>
      <c r="T9" s="163">
        <f aca="true" t="shared" si="5" ref="T9:T14">S9/$S$9</f>
        <v>1</v>
      </c>
      <c r="U9" s="162">
        <f>SUM(U10:U14)</f>
        <v>215444.40699999992</v>
      </c>
      <c r="V9" s="160">
        <f>SUM(V10:V14)</f>
        <v>139585.89199999996</v>
      </c>
      <c r="W9" s="161">
        <f>SUM(W10:W14)</f>
        <v>33318.598</v>
      </c>
      <c r="X9" s="160">
        <f>SUM(X10:X14)</f>
        <v>20982.435000000012</v>
      </c>
      <c r="Y9" s="159">
        <f aca="true" t="shared" si="6" ref="Y9:Y14">SUM(U9:X9)</f>
        <v>409331.3319999999</v>
      </c>
      <c r="Z9" s="158">
        <f>IF(ISERROR(S9/Y9-1),"         /0",(S9/Y9-1))</f>
        <v>0.029380616776241375</v>
      </c>
    </row>
    <row r="10" spans="1:26" ht="21.75" customHeight="1" thickTop="1">
      <c r="A10" s="156" t="s">
        <v>149</v>
      </c>
      <c r="B10" s="373" t="s">
        <v>359</v>
      </c>
      <c r="C10" s="154">
        <v>20175.142</v>
      </c>
      <c r="D10" s="150">
        <v>16492.30100000001</v>
      </c>
      <c r="E10" s="151">
        <v>2324.808</v>
      </c>
      <c r="F10" s="150">
        <v>1732.6079999999997</v>
      </c>
      <c r="G10" s="149">
        <f t="shared" si="0"/>
        <v>40724.85900000001</v>
      </c>
      <c r="H10" s="153">
        <f t="shared" si="1"/>
        <v>0.8463743814587318</v>
      </c>
      <c r="I10" s="152">
        <v>17858.35099999999</v>
      </c>
      <c r="J10" s="150">
        <v>13511.212999999998</v>
      </c>
      <c r="K10" s="151">
        <v>3733.638999999999</v>
      </c>
      <c r="L10" s="150">
        <v>2388.045</v>
      </c>
      <c r="M10" s="149">
        <f t="shared" si="2"/>
        <v>37491.24799999999</v>
      </c>
      <c r="N10" s="155">
        <f t="shared" si="3"/>
        <v>0.08624975620976971</v>
      </c>
      <c r="O10" s="154">
        <v>190309.56300000023</v>
      </c>
      <c r="P10" s="150">
        <v>128573.47200000007</v>
      </c>
      <c r="Q10" s="151">
        <v>17780.323</v>
      </c>
      <c r="R10" s="150">
        <v>14729.16300000001</v>
      </c>
      <c r="S10" s="149">
        <f t="shared" si="4"/>
        <v>351392.52100000024</v>
      </c>
      <c r="T10" s="153">
        <f t="shared" si="5"/>
        <v>0.8339529299591196</v>
      </c>
      <c r="U10" s="152">
        <v>174544.93399999992</v>
      </c>
      <c r="V10" s="150">
        <v>118204.58299999997</v>
      </c>
      <c r="W10" s="151">
        <v>27614.143</v>
      </c>
      <c r="X10" s="150">
        <v>19620.05800000001</v>
      </c>
      <c r="Y10" s="149">
        <f t="shared" si="6"/>
        <v>339983.7179999999</v>
      </c>
      <c r="Z10" s="148">
        <f>IF(ISERROR(S10/Y10-1),"         /0",IF(S10/Y10&gt;5,"  *  ",(S10/Y10-1)))</f>
        <v>0.03355690992237559</v>
      </c>
    </row>
    <row r="11" spans="1:26" ht="21.75" customHeight="1">
      <c r="A11" s="156" t="s">
        <v>150</v>
      </c>
      <c r="B11" s="373" t="s">
        <v>360</v>
      </c>
      <c r="C11" s="154">
        <v>3702.586</v>
      </c>
      <c r="D11" s="150">
        <v>1555.369</v>
      </c>
      <c r="E11" s="151">
        <v>610.982</v>
      </c>
      <c r="F11" s="150">
        <v>50.94199999999999</v>
      </c>
      <c r="G11" s="149">
        <f>SUM(C11:F11)</f>
        <v>5919.879</v>
      </c>
      <c r="H11" s="153">
        <f>G11/$G$9</f>
        <v>0.12303133884234035</v>
      </c>
      <c r="I11" s="152">
        <v>3271.097</v>
      </c>
      <c r="J11" s="150">
        <v>1340.4809999999998</v>
      </c>
      <c r="K11" s="151">
        <v>1065.25</v>
      </c>
      <c r="L11" s="150">
        <v>186.438</v>
      </c>
      <c r="M11" s="149">
        <f>SUM(I11:L11)</f>
        <v>5863.266</v>
      </c>
      <c r="N11" s="155">
        <f t="shared" si="3"/>
        <v>0.009655540103416849</v>
      </c>
      <c r="O11" s="154">
        <v>38163.270000000004</v>
      </c>
      <c r="P11" s="150">
        <v>10289.836999999994</v>
      </c>
      <c r="Q11" s="151">
        <v>5543.284</v>
      </c>
      <c r="R11" s="150">
        <v>1392.8260000000005</v>
      </c>
      <c r="S11" s="149">
        <f>SUM(O11:R11)</f>
        <v>55389.217</v>
      </c>
      <c r="T11" s="153">
        <f>S11/$S$9</f>
        <v>0.13145413474890505</v>
      </c>
      <c r="U11" s="152">
        <v>37303.90700000001</v>
      </c>
      <c r="V11" s="150">
        <v>10789.598999999998</v>
      </c>
      <c r="W11" s="151">
        <v>5644.368999999999</v>
      </c>
      <c r="X11" s="150">
        <v>1225.6370000000004</v>
      </c>
      <c r="Y11" s="149">
        <f>SUM(U11:X11)</f>
        <v>54963.51200000001</v>
      </c>
      <c r="Z11" s="148">
        <f>IF(ISERROR(S11/Y11-1),"         /0",IF(S11/Y11&gt;5,"  *  ",(S11/Y11-1)))</f>
        <v>0.0077452292349875496</v>
      </c>
    </row>
    <row r="12" spans="1:26" ht="21.75" customHeight="1">
      <c r="A12" s="147" t="s">
        <v>151</v>
      </c>
      <c r="B12" s="374" t="s">
        <v>361</v>
      </c>
      <c r="C12" s="145">
        <v>224.313</v>
      </c>
      <c r="D12" s="141">
        <v>564.6949999999999</v>
      </c>
      <c r="E12" s="142">
        <v>0</v>
      </c>
      <c r="F12" s="141">
        <v>0</v>
      </c>
      <c r="G12" s="140">
        <f>SUM(C12:F12)</f>
        <v>789.0079999999999</v>
      </c>
      <c r="H12" s="144">
        <f>G12/$G$9</f>
        <v>0.016397752487393287</v>
      </c>
      <c r="I12" s="143">
        <v>276.31699999999995</v>
      </c>
      <c r="J12" s="141">
        <v>733.6370000000001</v>
      </c>
      <c r="K12" s="142">
        <v>0.01</v>
      </c>
      <c r="L12" s="141">
        <v>0.01</v>
      </c>
      <c r="M12" s="140">
        <f>SUM(I12:L12)</f>
        <v>1009.9739999999999</v>
      </c>
      <c r="N12" s="146">
        <f t="shared" si="3"/>
        <v>-0.21878384988128408</v>
      </c>
      <c r="O12" s="145">
        <v>1907.7129999999993</v>
      </c>
      <c r="P12" s="141">
        <v>5408.380000000001</v>
      </c>
      <c r="Q12" s="142">
        <v>20.605</v>
      </c>
      <c r="R12" s="141">
        <v>59.081</v>
      </c>
      <c r="S12" s="140">
        <f>SUM(O12:R12)</f>
        <v>7395.779</v>
      </c>
      <c r="T12" s="144">
        <f>S12/$S$9</f>
        <v>0.017552256231373017</v>
      </c>
      <c r="U12" s="143">
        <v>2596.6209999999987</v>
      </c>
      <c r="V12" s="141">
        <v>5955.157000000001</v>
      </c>
      <c r="W12" s="142">
        <v>3.496</v>
      </c>
      <c r="X12" s="141">
        <v>0.01</v>
      </c>
      <c r="Y12" s="140">
        <f>SUM(U12:X12)</f>
        <v>8555.284</v>
      </c>
      <c r="Z12" s="139">
        <f>IF(ISERROR(S12/Y12-1),"         /0",IF(S12/Y12&gt;5,"  *  ",(S12/Y12-1)))</f>
        <v>-0.1355308602262647</v>
      </c>
    </row>
    <row r="13" spans="1:26" ht="21.75" customHeight="1">
      <c r="A13" s="156" t="s">
        <v>153</v>
      </c>
      <c r="B13" s="373" t="s">
        <v>363</v>
      </c>
      <c r="C13" s="154">
        <v>60.878</v>
      </c>
      <c r="D13" s="150">
        <v>490.71200000000005</v>
      </c>
      <c r="E13" s="151">
        <v>0</v>
      </c>
      <c r="F13" s="150">
        <v>0</v>
      </c>
      <c r="G13" s="149">
        <f>SUM(C13:F13)</f>
        <v>551.59</v>
      </c>
      <c r="H13" s="153">
        <f>G13/$G$9</f>
        <v>0.011463554608471985</v>
      </c>
      <c r="I13" s="152">
        <v>49.29</v>
      </c>
      <c r="J13" s="150">
        <v>586.725</v>
      </c>
      <c r="K13" s="151"/>
      <c r="L13" s="150">
        <v>0</v>
      </c>
      <c r="M13" s="149">
        <f>SUM(I13:L13)</f>
        <v>636.015</v>
      </c>
      <c r="N13" s="155">
        <f t="shared" si="3"/>
        <v>-0.13274058001776678</v>
      </c>
      <c r="O13" s="154">
        <v>717.899</v>
      </c>
      <c r="P13" s="150">
        <v>5479.769000000001</v>
      </c>
      <c r="Q13" s="151">
        <v>0.1</v>
      </c>
      <c r="R13" s="150">
        <v>0</v>
      </c>
      <c r="S13" s="149">
        <f>SUM(O13:R13)</f>
        <v>6197.768000000002</v>
      </c>
      <c r="T13" s="153">
        <f>S13/$S$9</f>
        <v>0.014709040386226294</v>
      </c>
      <c r="U13" s="152">
        <v>778.6459999999997</v>
      </c>
      <c r="V13" s="150">
        <v>4279.440999999999</v>
      </c>
      <c r="W13" s="151">
        <v>1.09</v>
      </c>
      <c r="X13" s="150">
        <v>71.722</v>
      </c>
      <c r="Y13" s="149">
        <f>SUM(U13:X13)</f>
        <v>5130.8989999999985</v>
      </c>
      <c r="Z13" s="148">
        <f>IF(ISERROR(S13/Y13-1),"         /0",IF(S13/Y13&gt;5,"  *  ",(S13/Y13-1)))</f>
        <v>0.20793022821147011</v>
      </c>
    </row>
    <row r="14" spans="1:26" ht="21.75" customHeight="1" thickBot="1">
      <c r="A14" s="138" t="s">
        <v>56</v>
      </c>
      <c r="B14" s="375"/>
      <c r="C14" s="136">
        <v>18.464</v>
      </c>
      <c r="D14" s="132">
        <v>13.937000000000001</v>
      </c>
      <c r="E14" s="133">
        <v>71.503</v>
      </c>
      <c r="F14" s="132">
        <v>27.598</v>
      </c>
      <c r="G14" s="131">
        <f t="shared" si="0"/>
        <v>131.502</v>
      </c>
      <c r="H14" s="135">
        <f t="shared" si="1"/>
        <v>0.00273297260306257</v>
      </c>
      <c r="I14" s="134">
        <v>48.636</v>
      </c>
      <c r="J14" s="132">
        <v>45.162</v>
      </c>
      <c r="K14" s="133">
        <v>14.09</v>
      </c>
      <c r="L14" s="132">
        <v>16.819</v>
      </c>
      <c r="M14" s="131">
        <f t="shared" si="2"/>
        <v>124.70700000000001</v>
      </c>
      <c r="N14" s="137">
        <f t="shared" si="3"/>
        <v>0.05448771921383733</v>
      </c>
      <c r="O14" s="136">
        <v>245.219</v>
      </c>
      <c r="P14" s="132">
        <v>208.00199999999995</v>
      </c>
      <c r="Q14" s="133">
        <v>308.62300000000016</v>
      </c>
      <c r="R14" s="132">
        <v>220.61000000000007</v>
      </c>
      <c r="S14" s="131">
        <f t="shared" si="4"/>
        <v>982.4540000000002</v>
      </c>
      <c r="T14" s="135">
        <f t="shared" si="5"/>
        <v>0.002331638674375931</v>
      </c>
      <c r="U14" s="134">
        <v>220.299</v>
      </c>
      <c r="V14" s="132">
        <v>357.112</v>
      </c>
      <c r="W14" s="133">
        <v>55.5</v>
      </c>
      <c r="X14" s="132">
        <v>65.008</v>
      </c>
      <c r="Y14" s="131">
        <f t="shared" si="6"/>
        <v>697.9190000000001</v>
      </c>
      <c r="Z14" s="130">
        <f>IF(ISERROR(S14/Y14-1),"         /0",IF(S14/Y14&gt;5,"  *  ",(S14/Y14-1)))</f>
        <v>0.40769057727329394</v>
      </c>
    </row>
    <row r="15" spans="1:2" ht="16.5" thickTop="1">
      <c r="A15" s="129" t="s">
        <v>43</v>
      </c>
      <c r="B15" s="129"/>
    </row>
    <row r="16" spans="1:2" ht="15.75">
      <c r="A16" s="129" t="s">
        <v>42</v>
      </c>
      <c r="B16" s="129"/>
    </row>
    <row r="17" spans="1:3" ht="14.25">
      <c r="A17" s="376" t="s">
        <v>125</v>
      </c>
      <c r="B17" s="377"/>
      <c r="C17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4">
      <selection activeCell="P27" sqref="P27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4" t="s">
        <v>28</v>
      </c>
      <c r="O1" s="514"/>
    </row>
    <row r="2" ht="5.25" customHeight="1"/>
    <row r="3" ht="4.5" customHeight="1" thickBot="1"/>
    <row r="4" spans="1:15" ht="13.5" customHeight="1" thickTop="1">
      <c r="A4" s="520" t="s">
        <v>27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</row>
    <row r="5" spans="1:15" ht="12.75" customHeight="1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1" t="s">
        <v>26</v>
      </c>
      <c r="D7" s="512"/>
      <c r="E7" s="513"/>
      <c r="F7" s="507" t="s">
        <v>25</v>
      </c>
      <c r="G7" s="508"/>
      <c r="H7" s="508"/>
      <c r="I7" s="508"/>
      <c r="J7" s="508"/>
      <c r="K7" s="508"/>
      <c r="L7" s="508"/>
      <c r="M7" s="508"/>
      <c r="N7" s="508"/>
      <c r="O7" s="515" t="s">
        <v>24</v>
      </c>
    </row>
    <row r="8" spans="1:15" ht="3.75" customHeight="1" thickBot="1">
      <c r="A8" s="82"/>
      <c r="B8" s="81"/>
      <c r="C8" s="80"/>
      <c r="D8" s="79"/>
      <c r="E8" s="78"/>
      <c r="F8" s="509"/>
      <c r="G8" s="510"/>
      <c r="H8" s="510"/>
      <c r="I8" s="510"/>
      <c r="J8" s="510"/>
      <c r="K8" s="510"/>
      <c r="L8" s="510"/>
      <c r="M8" s="510"/>
      <c r="N8" s="510"/>
      <c r="O8" s="516"/>
    </row>
    <row r="9" spans="1:15" ht="21.75" customHeight="1" thickBot="1" thickTop="1">
      <c r="A9" s="530" t="s">
        <v>23</v>
      </c>
      <c r="B9" s="531"/>
      <c r="C9" s="532" t="s">
        <v>22</v>
      </c>
      <c r="D9" s="534" t="s">
        <v>21</v>
      </c>
      <c r="E9" s="518" t="s">
        <v>17</v>
      </c>
      <c r="F9" s="511" t="s">
        <v>22</v>
      </c>
      <c r="G9" s="512"/>
      <c r="H9" s="512"/>
      <c r="I9" s="511" t="s">
        <v>21</v>
      </c>
      <c r="J9" s="512"/>
      <c r="K9" s="513"/>
      <c r="L9" s="92" t="s">
        <v>20</v>
      </c>
      <c r="M9" s="91"/>
      <c r="N9" s="91"/>
      <c r="O9" s="516"/>
    </row>
    <row r="10" spans="1:15" s="71" customFormat="1" ht="18.75" customHeight="1" thickBot="1">
      <c r="A10" s="77"/>
      <c r="B10" s="76"/>
      <c r="C10" s="533"/>
      <c r="D10" s="535"/>
      <c r="E10" s="519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17"/>
    </row>
    <row r="11" spans="1:15" s="69" customFormat="1" ht="18.75" customHeight="1" thickTop="1">
      <c r="A11" s="526">
        <v>2011</v>
      </c>
      <c r="B11" s="62" t="s">
        <v>7</v>
      </c>
      <c r="C11" s="447">
        <v>1137399</v>
      </c>
      <c r="D11" s="448">
        <v>95125</v>
      </c>
      <c r="E11" s="392">
        <f aca="true" t="shared" si="0" ref="E11:E26">D11+C11</f>
        <v>1232524</v>
      </c>
      <c r="F11" s="447">
        <v>337321</v>
      </c>
      <c r="G11" s="449">
        <v>303592</v>
      </c>
      <c r="H11" s="450">
        <f aca="true" t="shared" si="1" ref="H11:H22">G11+F11</f>
        <v>640913</v>
      </c>
      <c r="I11" s="451">
        <v>4304</v>
      </c>
      <c r="J11" s="452">
        <v>4612</v>
      </c>
      <c r="K11" s="453">
        <f aca="true" t="shared" si="2" ref="K11:K22">J11+I11</f>
        <v>8916</v>
      </c>
      <c r="L11" s="454">
        <f aca="true" t="shared" si="3" ref="L11:L24">I11+F11</f>
        <v>341625</v>
      </c>
      <c r="M11" s="455">
        <f aca="true" t="shared" si="4" ref="M11:M24">J11+G11</f>
        <v>308204</v>
      </c>
      <c r="N11" s="428">
        <f aca="true" t="shared" si="5" ref="N11:N24">K11+H11</f>
        <v>649829</v>
      </c>
      <c r="O11" s="70">
        <f aca="true" t="shared" si="6" ref="O11:O24">N11+E11</f>
        <v>1882353</v>
      </c>
    </row>
    <row r="12" spans="1:15" ht="18.75" customHeight="1">
      <c r="A12" s="527"/>
      <c r="B12" s="62" t="s">
        <v>6</v>
      </c>
      <c r="C12" s="52">
        <v>967960</v>
      </c>
      <c r="D12" s="61">
        <v>56407</v>
      </c>
      <c r="E12" s="393">
        <f t="shared" si="0"/>
        <v>1024367</v>
      </c>
      <c r="F12" s="52">
        <v>235961</v>
      </c>
      <c r="G12" s="50">
        <v>218865</v>
      </c>
      <c r="H12" s="56">
        <f t="shared" si="1"/>
        <v>454826</v>
      </c>
      <c r="I12" s="59">
        <v>2692</v>
      </c>
      <c r="J12" s="58">
        <v>2603</v>
      </c>
      <c r="K12" s="57">
        <f t="shared" si="2"/>
        <v>5295</v>
      </c>
      <c r="L12" s="369">
        <f t="shared" si="3"/>
        <v>238653</v>
      </c>
      <c r="M12" s="415">
        <f t="shared" si="4"/>
        <v>221468</v>
      </c>
      <c r="N12" s="429">
        <f t="shared" si="5"/>
        <v>460121</v>
      </c>
      <c r="O12" s="55">
        <f t="shared" si="6"/>
        <v>1484488</v>
      </c>
    </row>
    <row r="13" spans="1:15" ht="18.75" customHeight="1">
      <c r="A13" s="527"/>
      <c r="B13" s="62" t="s">
        <v>5</v>
      </c>
      <c r="C13" s="52">
        <v>1090092</v>
      </c>
      <c r="D13" s="61">
        <v>66953</v>
      </c>
      <c r="E13" s="393">
        <f t="shared" si="0"/>
        <v>1157045</v>
      </c>
      <c r="F13" s="52">
        <v>274306</v>
      </c>
      <c r="G13" s="50">
        <v>245083</v>
      </c>
      <c r="H13" s="56">
        <f t="shared" si="1"/>
        <v>519389</v>
      </c>
      <c r="I13" s="369">
        <v>1853</v>
      </c>
      <c r="J13" s="58">
        <v>1806</v>
      </c>
      <c r="K13" s="57">
        <f t="shared" si="2"/>
        <v>3659</v>
      </c>
      <c r="L13" s="369">
        <f t="shared" si="3"/>
        <v>276159</v>
      </c>
      <c r="M13" s="415">
        <f t="shared" si="4"/>
        <v>246889</v>
      </c>
      <c r="N13" s="429">
        <f t="shared" si="5"/>
        <v>523048</v>
      </c>
      <c r="O13" s="55">
        <f t="shared" si="6"/>
        <v>1680093</v>
      </c>
    </row>
    <row r="14" spans="1:15" ht="18.75" customHeight="1">
      <c r="A14" s="527"/>
      <c r="B14" s="62" t="s">
        <v>16</v>
      </c>
      <c r="C14" s="52">
        <v>1071287</v>
      </c>
      <c r="D14" s="61">
        <v>65892</v>
      </c>
      <c r="E14" s="393">
        <f t="shared" si="0"/>
        <v>1137179</v>
      </c>
      <c r="F14" s="52">
        <v>267012</v>
      </c>
      <c r="G14" s="50">
        <v>249672</v>
      </c>
      <c r="H14" s="56">
        <f t="shared" si="1"/>
        <v>516684</v>
      </c>
      <c r="I14" s="59">
        <v>3158</v>
      </c>
      <c r="J14" s="58">
        <v>3048</v>
      </c>
      <c r="K14" s="57">
        <f t="shared" si="2"/>
        <v>6206</v>
      </c>
      <c r="L14" s="369">
        <f t="shared" si="3"/>
        <v>270170</v>
      </c>
      <c r="M14" s="415">
        <f t="shared" si="4"/>
        <v>252720</v>
      </c>
      <c r="N14" s="429">
        <f t="shared" si="5"/>
        <v>522890</v>
      </c>
      <c r="O14" s="55">
        <f t="shared" si="6"/>
        <v>1660069</v>
      </c>
    </row>
    <row r="15" spans="1:15" s="69" customFormat="1" ht="18.75" customHeight="1">
      <c r="A15" s="527"/>
      <c r="B15" s="62" t="s">
        <v>15</v>
      </c>
      <c r="C15" s="52">
        <v>1106091</v>
      </c>
      <c r="D15" s="61">
        <v>56658</v>
      </c>
      <c r="E15" s="393">
        <f t="shared" si="0"/>
        <v>1162749</v>
      </c>
      <c r="F15" s="52">
        <v>263838</v>
      </c>
      <c r="G15" s="50">
        <v>252591</v>
      </c>
      <c r="H15" s="56">
        <f t="shared" si="1"/>
        <v>516429</v>
      </c>
      <c r="I15" s="59">
        <v>1181</v>
      </c>
      <c r="J15" s="58">
        <v>718</v>
      </c>
      <c r="K15" s="57">
        <f t="shared" si="2"/>
        <v>1899</v>
      </c>
      <c r="L15" s="369">
        <f t="shared" si="3"/>
        <v>265019</v>
      </c>
      <c r="M15" s="415">
        <f t="shared" si="4"/>
        <v>253309</v>
      </c>
      <c r="N15" s="429">
        <f t="shared" si="5"/>
        <v>518328</v>
      </c>
      <c r="O15" s="55">
        <f t="shared" si="6"/>
        <v>1681077</v>
      </c>
    </row>
    <row r="16" spans="1:15" s="389" customFormat="1" ht="18.75" customHeight="1">
      <c r="A16" s="527"/>
      <c r="B16" s="68" t="s">
        <v>14</v>
      </c>
      <c r="C16" s="52">
        <v>1151167</v>
      </c>
      <c r="D16" s="61">
        <v>72699</v>
      </c>
      <c r="E16" s="393">
        <f t="shared" si="0"/>
        <v>1223866</v>
      </c>
      <c r="F16" s="52">
        <v>315944</v>
      </c>
      <c r="G16" s="50">
        <v>286381</v>
      </c>
      <c r="H16" s="56">
        <f t="shared" si="1"/>
        <v>602325</v>
      </c>
      <c r="I16" s="59">
        <v>2709</v>
      </c>
      <c r="J16" s="58">
        <v>2024</v>
      </c>
      <c r="K16" s="57">
        <f t="shared" si="2"/>
        <v>4733</v>
      </c>
      <c r="L16" s="369">
        <f t="shared" si="3"/>
        <v>318653</v>
      </c>
      <c r="M16" s="415">
        <f t="shared" si="4"/>
        <v>288405</v>
      </c>
      <c r="N16" s="429">
        <f t="shared" si="5"/>
        <v>607058</v>
      </c>
      <c r="O16" s="55">
        <f t="shared" si="6"/>
        <v>1830924</v>
      </c>
    </row>
    <row r="17" spans="1:15" s="402" customFormat="1" ht="18.75" customHeight="1">
      <c r="A17" s="527"/>
      <c r="B17" s="62" t="s">
        <v>13</v>
      </c>
      <c r="C17" s="52">
        <v>1187324</v>
      </c>
      <c r="D17" s="61">
        <v>64907</v>
      </c>
      <c r="E17" s="393">
        <f t="shared" si="0"/>
        <v>1252231</v>
      </c>
      <c r="F17" s="52">
        <v>317982</v>
      </c>
      <c r="G17" s="50">
        <v>359236</v>
      </c>
      <c r="H17" s="56">
        <f t="shared" si="1"/>
        <v>677218</v>
      </c>
      <c r="I17" s="59">
        <v>3743</v>
      </c>
      <c r="J17" s="58">
        <v>3939</v>
      </c>
      <c r="K17" s="57">
        <f t="shared" si="2"/>
        <v>7682</v>
      </c>
      <c r="L17" s="369">
        <f t="shared" si="3"/>
        <v>321725</v>
      </c>
      <c r="M17" s="415">
        <f t="shared" si="4"/>
        <v>363175</v>
      </c>
      <c r="N17" s="429">
        <f t="shared" si="5"/>
        <v>684900</v>
      </c>
      <c r="O17" s="55">
        <f t="shared" si="6"/>
        <v>1937131</v>
      </c>
    </row>
    <row r="18" spans="1:15" s="413" customFormat="1" ht="18.75" customHeight="1">
      <c r="A18" s="527"/>
      <c r="B18" s="62" t="s">
        <v>12</v>
      </c>
      <c r="C18" s="52">
        <v>1185603</v>
      </c>
      <c r="D18" s="61">
        <v>68928</v>
      </c>
      <c r="E18" s="393">
        <f t="shared" si="0"/>
        <v>1254531</v>
      </c>
      <c r="F18" s="52">
        <v>329675</v>
      </c>
      <c r="G18" s="50">
        <v>310356</v>
      </c>
      <c r="H18" s="56">
        <f t="shared" si="1"/>
        <v>640031</v>
      </c>
      <c r="I18" s="59">
        <v>2785</v>
      </c>
      <c r="J18" s="58">
        <v>2810</v>
      </c>
      <c r="K18" s="57">
        <f t="shared" si="2"/>
        <v>5595</v>
      </c>
      <c r="L18" s="369">
        <f t="shared" si="3"/>
        <v>332460</v>
      </c>
      <c r="M18" s="415">
        <f t="shared" si="4"/>
        <v>313166</v>
      </c>
      <c r="N18" s="429">
        <f t="shared" si="5"/>
        <v>645626</v>
      </c>
      <c r="O18" s="55">
        <f t="shared" si="6"/>
        <v>1900157</v>
      </c>
    </row>
    <row r="19" spans="1:15" ht="18.75" customHeight="1">
      <c r="A19" s="527"/>
      <c r="B19" s="62" t="s">
        <v>11</v>
      </c>
      <c r="C19" s="52">
        <v>1148927</v>
      </c>
      <c r="D19" s="61">
        <v>61764</v>
      </c>
      <c r="E19" s="393">
        <f t="shared" si="0"/>
        <v>1210691</v>
      </c>
      <c r="F19" s="52">
        <v>288883</v>
      </c>
      <c r="G19" s="50">
        <v>260029</v>
      </c>
      <c r="H19" s="56">
        <f t="shared" si="1"/>
        <v>548912</v>
      </c>
      <c r="I19" s="59">
        <v>1037</v>
      </c>
      <c r="J19" s="58">
        <v>920</v>
      </c>
      <c r="K19" s="57">
        <f t="shared" si="2"/>
        <v>1957</v>
      </c>
      <c r="L19" s="369">
        <f t="shared" si="3"/>
        <v>289920</v>
      </c>
      <c r="M19" s="415">
        <f t="shared" si="4"/>
        <v>260949</v>
      </c>
      <c r="N19" s="429">
        <f t="shared" si="5"/>
        <v>550869</v>
      </c>
      <c r="O19" s="55">
        <f t="shared" si="6"/>
        <v>1761560</v>
      </c>
    </row>
    <row r="20" spans="1:15" s="422" customFormat="1" ht="18.75" customHeight="1">
      <c r="A20" s="528"/>
      <c r="B20" s="62" t="s">
        <v>10</v>
      </c>
      <c r="C20" s="52">
        <v>1186817</v>
      </c>
      <c r="D20" s="61">
        <v>66005</v>
      </c>
      <c r="E20" s="393">
        <f t="shared" si="0"/>
        <v>1252822</v>
      </c>
      <c r="F20" s="52">
        <v>280771</v>
      </c>
      <c r="G20" s="50">
        <v>293131</v>
      </c>
      <c r="H20" s="56">
        <f t="shared" si="1"/>
        <v>573902</v>
      </c>
      <c r="I20" s="59">
        <v>2005</v>
      </c>
      <c r="J20" s="58">
        <v>1816</v>
      </c>
      <c r="K20" s="57">
        <f t="shared" si="2"/>
        <v>3821</v>
      </c>
      <c r="L20" s="369">
        <f t="shared" si="3"/>
        <v>282776</v>
      </c>
      <c r="M20" s="415">
        <f t="shared" si="4"/>
        <v>294947</v>
      </c>
      <c r="N20" s="429">
        <f t="shared" si="5"/>
        <v>577723</v>
      </c>
      <c r="O20" s="55">
        <f t="shared" si="6"/>
        <v>1830545</v>
      </c>
    </row>
    <row r="21" spans="1:15" s="54" customFormat="1" ht="18.75" customHeight="1">
      <c r="A21" s="527"/>
      <c r="B21" s="62" t="s">
        <v>9</v>
      </c>
      <c r="C21" s="52">
        <v>1241817</v>
      </c>
      <c r="D21" s="61">
        <v>61568</v>
      </c>
      <c r="E21" s="393">
        <f t="shared" si="0"/>
        <v>1303385</v>
      </c>
      <c r="F21" s="52">
        <v>270378</v>
      </c>
      <c r="G21" s="50">
        <v>287244</v>
      </c>
      <c r="H21" s="56">
        <f t="shared" si="1"/>
        <v>557622</v>
      </c>
      <c r="I21" s="59">
        <v>1558</v>
      </c>
      <c r="J21" s="58">
        <v>1277</v>
      </c>
      <c r="K21" s="57">
        <f t="shared" si="2"/>
        <v>2835</v>
      </c>
      <c r="L21" s="369">
        <f t="shared" si="3"/>
        <v>271936</v>
      </c>
      <c r="M21" s="415">
        <f t="shared" si="4"/>
        <v>288521</v>
      </c>
      <c r="N21" s="429">
        <f t="shared" si="5"/>
        <v>560457</v>
      </c>
      <c r="O21" s="55">
        <f t="shared" si="6"/>
        <v>1863842</v>
      </c>
    </row>
    <row r="22" spans="1:15" ht="18.75" customHeight="1" thickBot="1">
      <c r="A22" s="529"/>
      <c r="B22" s="62" t="s">
        <v>8</v>
      </c>
      <c r="C22" s="52">
        <v>1333198</v>
      </c>
      <c r="D22" s="61">
        <v>84173</v>
      </c>
      <c r="E22" s="393">
        <f t="shared" si="0"/>
        <v>1417371</v>
      </c>
      <c r="F22" s="52">
        <v>301195</v>
      </c>
      <c r="G22" s="50">
        <v>357690</v>
      </c>
      <c r="H22" s="56">
        <f t="shared" si="1"/>
        <v>658885</v>
      </c>
      <c r="I22" s="59">
        <v>2262</v>
      </c>
      <c r="J22" s="58">
        <v>1336</v>
      </c>
      <c r="K22" s="57">
        <f t="shared" si="2"/>
        <v>3598</v>
      </c>
      <c r="L22" s="369">
        <f t="shared" si="3"/>
        <v>303457</v>
      </c>
      <c r="M22" s="415">
        <f t="shared" si="4"/>
        <v>359026</v>
      </c>
      <c r="N22" s="429">
        <f t="shared" si="5"/>
        <v>662483</v>
      </c>
      <c r="O22" s="55">
        <f t="shared" si="6"/>
        <v>2079854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>
      <c r="A24" s="63">
        <v>2012</v>
      </c>
      <c r="B24" s="90" t="s">
        <v>7</v>
      </c>
      <c r="C24" s="52">
        <v>1273710</v>
      </c>
      <c r="D24" s="61">
        <v>80856</v>
      </c>
      <c r="E24" s="393">
        <f t="shared" si="0"/>
        <v>1354566</v>
      </c>
      <c r="F24" s="60">
        <v>349961</v>
      </c>
      <c r="G24" s="50">
        <v>327280</v>
      </c>
      <c r="H24" s="56">
        <f aca="true" t="shared" si="7" ref="H24:H29">G24+F24</f>
        <v>677241</v>
      </c>
      <c r="I24" s="59">
        <v>2744</v>
      </c>
      <c r="J24" s="58">
        <v>2474</v>
      </c>
      <c r="K24" s="57">
        <f aca="true" t="shared" si="8" ref="K24:K29">J24+I24</f>
        <v>5218</v>
      </c>
      <c r="L24" s="369">
        <f t="shared" si="3"/>
        <v>352705</v>
      </c>
      <c r="M24" s="415">
        <f t="shared" si="4"/>
        <v>329754</v>
      </c>
      <c r="N24" s="429">
        <f t="shared" si="5"/>
        <v>682459</v>
      </c>
      <c r="O24" s="55">
        <f t="shared" si="6"/>
        <v>2037025</v>
      </c>
    </row>
    <row r="25" spans="1:15" ht="19.5" customHeight="1">
      <c r="A25" s="63"/>
      <c r="B25" s="90" t="s">
        <v>6</v>
      </c>
      <c r="C25" s="52">
        <v>1131090</v>
      </c>
      <c r="D25" s="61">
        <v>65966</v>
      </c>
      <c r="E25" s="393">
        <f t="shared" si="0"/>
        <v>1197056</v>
      </c>
      <c r="F25" s="60">
        <v>269769</v>
      </c>
      <c r="G25" s="50">
        <v>250481</v>
      </c>
      <c r="H25" s="56">
        <f t="shared" si="7"/>
        <v>520250</v>
      </c>
      <c r="I25" s="59">
        <v>3500</v>
      </c>
      <c r="J25" s="58">
        <v>3118</v>
      </c>
      <c r="K25" s="57">
        <f t="shared" si="8"/>
        <v>6618</v>
      </c>
      <c r="L25" s="369">
        <f aca="true" t="shared" si="9" ref="L25:N26">I25+F25</f>
        <v>273269</v>
      </c>
      <c r="M25" s="415">
        <f t="shared" si="9"/>
        <v>253599</v>
      </c>
      <c r="N25" s="429">
        <f t="shared" si="9"/>
        <v>526868</v>
      </c>
      <c r="O25" s="55">
        <f aca="true" t="shared" si="10" ref="O25:O30">N25+E25</f>
        <v>1723924</v>
      </c>
    </row>
    <row r="26" spans="1:15" ht="19.5" customHeight="1">
      <c r="A26" s="63"/>
      <c r="B26" s="90" t="s">
        <v>5</v>
      </c>
      <c r="C26" s="52">
        <v>1204467</v>
      </c>
      <c r="D26" s="61">
        <v>63283</v>
      </c>
      <c r="E26" s="393">
        <f t="shared" si="0"/>
        <v>1267750</v>
      </c>
      <c r="F26" s="60">
        <v>314816</v>
      </c>
      <c r="G26" s="50">
        <v>274855</v>
      </c>
      <c r="H26" s="56">
        <f t="shared" si="7"/>
        <v>589671</v>
      </c>
      <c r="I26" s="59">
        <v>4317</v>
      </c>
      <c r="J26" s="58">
        <v>3049</v>
      </c>
      <c r="K26" s="57">
        <f t="shared" si="8"/>
        <v>7366</v>
      </c>
      <c r="L26" s="369">
        <f t="shared" si="9"/>
        <v>319133</v>
      </c>
      <c r="M26" s="415">
        <f t="shared" si="9"/>
        <v>277904</v>
      </c>
      <c r="N26" s="429">
        <f t="shared" si="9"/>
        <v>597037</v>
      </c>
      <c r="O26" s="55">
        <f t="shared" si="10"/>
        <v>1864787</v>
      </c>
    </row>
    <row r="27" spans="1:15" ht="19.5" customHeight="1">
      <c r="A27" s="63"/>
      <c r="B27" s="90" t="s">
        <v>16</v>
      </c>
      <c r="C27" s="52">
        <v>1105993</v>
      </c>
      <c r="D27" s="61">
        <v>62543</v>
      </c>
      <c r="E27" s="393">
        <f aca="true" t="shared" si="11" ref="E27:E32">D27+C27</f>
        <v>1168536</v>
      </c>
      <c r="F27" s="60">
        <v>289709</v>
      </c>
      <c r="G27" s="50">
        <v>282325</v>
      </c>
      <c r="H27" s="56">
        <f t="shared" si="7"/>
        <v>572034</v>
      </c>
      <c r="I27" s="59">
        <v>1866</v>
      </c>
      <c r="J27" s="58">
        <v>2401</v>
      </c>
      <c r="K27" s="57">
        <f t="shared" si="8"/>
        <v>4267</v>
      </c>
      <c r="L27" s="369">
        <f aca="true" t="shared" si="12" ref="L27:N28">I27+F27</f>
        <v>291575</v>
      </c>
      <c r="M27" s="415">
        <f t="shared" si="12"/>
        <v>284726</v>
      </c>
      <c r="N27" s="429">
        <f t="shared" si="12"/>
        <v>576301</v>
      </c>
      <c r="O27" s="55">
        <f t="shared" si="10"/>
        <v>1744837</v>
      </c>
    </row>
    <row r="28" spans="1:15" ht="19.5" customHeight="1">
      <c r="A28" s="63"/>
      <c r="B28" s="90" t="s">
        <v>15</v>
      </c>
      <c r="C28" s="52">
        <v>1190981</v>
      </c>
      <c r="D28" s="61">
        <v>59833</v>
      </c>
      <c r="E28" s="393">
        <f t="shared" si="11"/>
        <v>1250814</v>
      </c>
      <c r="F28" s="60">
        <v>289917</v>
      </c>
      <c r="G28" s="50">
        <v>288093</v>
      </c>
      <c r="H28" s="56">
        <f t="shared" si="7"/>
        <v>578010</v>
      </c>
      <c r="I28" s="59">
        <v>881</v>
      </c>
      <c r="J28" s="58">
        <v>576</v>
      </c>
      <c r="K28" s="57">
        <f t="shared" si="8"/>
        <v>1457</v>
      </c>
      <c r="L28" s="369">
        <f t="shared" si="12"/>
        <v>290798</v>
      </c>
      <c r="M28" s="415">
        <f t="shared" si="12"/>
        <v>288669</v>
      </c>
      <c r="N28" s="429">
        <f t="shared" si="12"/>
        <v>579467</v>
      </c>
      <c r="O28" s="55">
        <f t="shared" si="10"/>
        <v>1830281</v>
      </c>
    </row>
    <row r="29" spans="1:15" ht="19.5" customHeight="1">
      <c r="A29" s="63"/>
      <c r="B29" s="90" t="s">
        <v>14</v>
      </c>
      <c r="C29" s="52">
        <v>1332428</v>
      </c>
      <c r="D29" s="61">
        <v>77103</v>
      </c>
      <c r="E29" s="393">
        <f t="shared" si="11"/>
        <v>1409531</v>
      </c>
      <c r="F29" s="60">
        <v>350391</v>
      </c>
      <c r="G29" s="50">
        <v>324001</v>
      </c>
      <c r="H29" s="56">
        <f t="shared" si="7"/>
        <v>674392</v>
      </c>
      <c r="I29" s="59">
        <v>3050</v>
      </c>
      <c r="J29" s="58">
        <v>2006</v>
      </c>
      <c r="K29" s="57">
        <f t="shared" si="8"/>
        <v>5056</v>
      </c>
      <c r="L29" s="369">
        <f aca="true" t="shared" si="13" ref="L29:N30">I29+F29</f>
        <v>353441</v>
      </c>
      <c r="M29" s="415">
        <f t="shared" si="13"/>
        <v>326007</v>
      </c>
      <c r="N29" s="429">
        <f t="shared" si="13"/>
        <v>679448</v>
      </c>
      <c r="O29" s="55">
        <f t="shared" si="10"/>
        <v>2088979</v>
      </c>
    </row>
    <row r="30" spans="1:15" ht="19.5" customHeight="1">
      <c r="A30" s="63"/>
      <c r="B30" s="90" t="s">
        <v>13</v>
      </c>
      <c r="C30" s="52">
        <v>1460796</v>
      </c>
      <c r="D30" s="61">
        <v>70856</v>
      </c>
      <c r="E30" s="393">
        <f t="shared" si="11"/>
        <v>1531652</v>
      </c>
      <c r="F30" s="60">
        <v>341994</v>
      </c>
      <c r="G30" s="50">
        <v>390404</v>
      </c>
      <c r="H30" s="56">
        <f>G30+F30</f>
        <v>732398</v>
      </c>
      <c r="I30" s="59">
        <v>2822</v>
      </c>
      <c r="J30" s="58">
        <v>3505</v>
      </c>
      <c r="K30" s="57">
        <f>J30+I30</f>
        <v>6327</v>
      </c>
      <c r="L30" s="369">
        <f t="shared" si="13"/>
        <v>344816</v>
      </c>
      <c r="M30" s="415">
        <f t="shared" si="13"/>
        <v>393909</v>
      </c>
      <c r="N30" s="429">
        <f t="shared" si="13"/>
        <v>738725</v>
      </c>
      <c r="O30" s="55">
        <f t="shared" si="10"/>
        <v>2270377</v>
      </c>
    </row>
    <row r="31" spans="1:15" ht="19.5" customHeight="1">
      <c r="A31" s="63"/>
      <c r="B31" s="90" t="s">
        <v>12</v>
      </c>
      <c r="C31" s="52">
        <v>1482508</v>
      </c>
      <c r="D31" s="61">
        <v>72721</v>
      </c>
      <c r="E31" s="393">
        <f t="shared" si="11"/>
        <v>1555229</v>
      </c>
      <c r="F31" s="60">
        <v>363478</v>
      </c>
      <c r="G31" s="50">
        <v>345237</v>
      </c>
      <c r="H31" s="56">
        <f>G31+F31</f>
        <v>708715</v>
      </c>
      <c r="I31" s="59">
        <v>848</v>
      </c>
      <c r="J31" s="58">
        <v>1040</v>
      </c>
      <c r="K31" s="57">
        <f>J31+I31</f>
        <v>1888</v>
      </c>
      <c r="L31" s="369">
        <f aca="true" t="shared" si="14" ref="L31:N32">I31+F31</f>
        <v>364326</v>
      </c>
      <c r="M31" s="415">
        <f t="shared" si="14"/>
        <v>346277</v>
      </c>
      <c r="N31" s="429">
        <f t="shared" si="14"/>
        <v>710603</v>
      </c>
      <c r="O31" s="55">
        <f>N31+E31</f>
        <v>2265832</v>
      </c>
    </row>
    <row r="32" spans="1:15" ht="19.5" customHeight="1" thickBot="1">
      <c r="A32" s="63"/>
      <c r="B32" s="90" t="s">
        <v>11</v>
      </c>
      <c r="C32" s="52">
        <v>1389091</v>
      </c>
      <c r="D32" s="61">
        <v>66605</v>
      </c>
      <c r="E32" s="393">
        <f t="shared" si="11"/>
        <v>1455696</v>
      </c>
      <c r="F32" s="60">
        <v>325831</v>
      </c>
      <c r="G32" s="50">
        <v>299764</v>
      </c>
      <c r="H32" s="56">
        <f>G32+F32</f>
        <v>625595</v>
      </c>
      <c r="I32" s="59">
        <v>1457</v>
      </c>
      <c r="J32" s="58">
        <v>1247</v>
      </c>
      <c r="K32" s="57">
        <f>J32+I32</f>
        <v>2704</v>
      </c>
      <c r="L32" s="369">
        <f t="shared" si="14"/>
        <v>327288</v>
      </c>
      <c r="M32" s="415">
        <f t="shared" si="14"/>
        <v>301011</v>
      </c>
      <c r="N32" s="429">
        <f t="shared" si="14"/>
        <v>628299</v>
      </c>
      <c r="O32" s="55">
        <f>N32+E32</f>
        <v>2083995</v>
      </c>
    </row>
    <row r="33" spans="1:15" ht="18" customHeight="1">
      <c r="A33" s="53" t="s">
        <v>4</v>
      </c>
      <c r="B33" s="41"/>
      <c r="C33" s="40"/>
      <c r="D33" s="39"/>
      <c r="E33" s="395"/>
      <c r="F33" s="40"/>
      <c r="G33" s="39"/>
      <c r="H33" s="38"/>
      <c r="I33" s="40"/>
      <c r="J33" s="39"/>
      <c r="K33" s="38"/>
      <c r="L33" s="89"/>
      <c r="M33" s="416"/>
      <c r="N33" s="430"/>
      <c r="O33" s="36"/>
    </row>
    <row r="34" spans="1:15" ht="18" customHeight="1">
      <c r="A34" s="35" t="s">
        <v>160</v>
      </c>
      <c r="B34" s="48"/>
      <c r="C34" s="52">
        <f>SUM(C11:C19)</f>
        <v>10045850</v>
      </c>
      <c r="D34" s="50">
        <f aca="true" t="shared" si="15" ref="D34:O34">SUM(D11:D19)</f>
        <v>609333</v>
      </c>
      <c r="E34" s="396">
        <f t="shared" si="15"/>
        <v>10655183</v>
      </c>
      <c r="F34" s="52">
        <f t="shared" si="15"/>
        <v>2630922</v>
      </c>
      <c r="G34" s="50">
        <f t="shared" si="15"/>
        <v>2485805</v>
      </c>
      <c r="H34" s="51">
        <f t="shared" si="15"/>
        <v>5116727</v>
      </c>
      <c r="I34" s="52">
        <f t="shared" si="15"/>
        <v>23462</v>
      </c>
      <c r="J34" s="50">
        <f t="shared" si="15"/>
        <v>22480</v>
      </c>
      <c r="K34" s="51">
        <f t="shared" si="15"/>
        <v>45942</v>
      </c>
      <c r="L34" s="52">
        <f t="shared" si="15"/>
        <v>2654384</v>
      </c>
      <c r="M34" s="417">
        <f t="shared" si="15"/>
        <v>2508285</v>
      </c>
      <c r="N34" s="431">
        <f t="shared" si="15"/>
        <v>5162669</v>
      </c>
      <c r="O34" s="49">
        <f t="shared" si="15"/>
        <v>15817852</v>
      </c>
    </row>
    <row r="35" spans="1:15" ht="18" customHeight="1" thickBot="1">
      <c r="A35" s="35" t="s">
        <v>161</v>
      </c>
      <c r="B35" s="48"/>
      <c r="C35" s="47">
        <f>SUM(C24:C33)</f>
        <v>11571064</v>
      </c>
      <c r="D35" s="44">
        <f aca="true" t="shared" si="16" ref="D35:O35">SUM(D24:D33)</f>
        <v>619766</v>
      </c>
      <c r="E35" s="397">
        <f t="shared" si="16"/>
        <v>12190830</v>
      </c>
      <c r="F35" s="46">
        <f t="shared" si="16"/>
        <v>2895866</v>
      </c>
      <c r="G35" s="44">
        <f t="shared" si="16"/>
        <v>2782440</v>
      </c>
      <c r="H35" s="45">
        <f t="shared" si="16"/>
        <v>5678306</v>
      </c>
      <c r="I35" s="46">
        <f t="shared" si="16"/>
        <v>21485</v>
      </c>
      <c r="J35" s="44">
        <f t="shared" si="16"/>
        <v>19416</v>
      </c>
      <c r="K35" s="45">
        <f t="shared" si="16"/>
        <v>40901</v>
      </c>
      <c r="L35" s="46">
        <f t="shared" si="16"/>
        <v>2917351</v>
      </c>
      <c r="M35" s="418">
        <f t="shared" si="16"/>
        <v>2801856</v>
      </c>
      <c r="N35" s="432">
        <f t="shared" si="16"/>
        <v>5719207</v>
      </c>
      <c r="O35" s="43">
        <f t="shared" si="16"/>
        <v>17910037</v>
      </c>
    </row>
    <row r="36" spans="1:15" ht="16.5" customHeight="1">
      <c r="A36" s="42" t="s">
        <v>3</v>
      </c>
      <c r="B36" s="41"/>
      <c r="C36" s="40"/>
      <c r="D36" s="39"/>
      <c r="E36" s="398"/>
      <c r="F36" s="40"/>
      <c r="G36" s="39"/>
      <c r="H36" s="37"/>
      <c r="I36" s="40"/>
      <c r="J36" s="39"/>
      <c r="K36" s="38"/>
      <c r="L36" s="89"/>
      <c r="M36" s="416"/>
      <c r="N36" s="433"/>
      <c r="O36" s="36"/>
    </row>
    <row r="37" spans="1:15" ht="16.5" customHeight="1">
      <c r="A37" s="35" t="s">
        <v>162</v>
      </c>
      <c r="B37" s="34"/>
      <c r="C37" s="456">
        <f>(C32/C19-1)*100</f>
        <v>20.90332980250269</v>
      </c>
      <c r="D37" s="457">
        <f aca="true" t="shared" si="17" ref="D37:O37">(D32/D19-1)*100</f>
        <v>7.837899099799239</v>
      </c>
      <c r="E37" s="458">
        <f t="shared" si="17"/>
        <v>20.236790394906713</v>
      </c>
      <c r="F37" s="456">
        <f t="shared" si="17"/>
        <v>12.789953025965527</v>
      </c>
      <c r="G37" s="459">
        <f t="shared" si="17"/>
        <v>15.280987889812291</v>
      </c>
      <c r="H37" s="460">
        <f t="shared" si="17"/>
        <v>13.969998834057185</v>
      </c>
      <c r="I37" s="461">
        <f t="shared" si="17"/>
        <v>40.50144648023144</v>
      </c>
      <c r="J37" s="457">
        <f t="shared" si="17"/>
        <v>35.54347826086956</v>
      </c>
      <c r="K37" s="462">
        <f t="shared" si="17"/>
        <v>38.17066939192642</v>
      </c>
      <c r="L37" s="461">
        <f t="shared" si="17"/>
        <v>12.889072847682126</v>
      </c>
      <c r="M37" s="463">
        <f t="shared" si="17"/>
        <v>15.352425186530706</v>
      </c>
      <c r="N37" s="464">
        <f t="shared" si="17"/>
        <v>14.055973380241028</v>
      </c>
      <c r="O37" s="465">
        <f t="shared" si="17"/>
        <v>18.303946501964163</v>
      </c>
    </row>
    <row r="38" spans="1:15" ht="7.5" customHeight="1" thickBot="1">
      <c r="A38" s="33"/>
      <c r="B38" s="32"/>
      <c r="C38" s="31"/>
      <c r="D38" s="30"/>
      <c r="E38" s="399"/>
      <c r="F38" s="29"/>
      <c r="G38" s="27"/>
      <c r="H38" s="26"/>
      <c r="I38" s="29"/>
      <c r="J38" s="27"/>
      <c r="K38" s="28"/>
      <c r="L38" s="29"/>
      <c r="M38" s="419"/>
      <c r="N38" s="434"/>
      <c r="O38" s="25"/>
    </row>
    <row r="39" spans="1:15" ht="16.5" customHeight="1">
      <c r="A39" s="24" t="s">
        <v>2</v>
      </c>
      <c r="B39" s="23"/>
      <c r="C39" s="22"/>
      <c r="D39" s="21"/>
      <c r="E39" s="400"/>
      <c r="F39" s="20"/>
      <c r="G39" s="18"/>
      <c r="H39" s="17"/>
      <c r="I39" s="20"/>
      <c r="J39" s="18"/>
      <c r="K39" s="19"/>
      <c r="L39" s="20"/>
      <c r="M39" s="420"/>
      <c r="N39" s="435"/>
      <c r="O39" s="16"/>
    </row>
    <row r="40" spans="1:15" ht="16.5" customHeight="1" thickBot="1">
      <c r="A40" s="444" t="s">
        <v>163</v>
      </c>
      <c r="B40" s="15"/>
      <c r="C40" s="14">
        <f aca="true" t="shared" si="18" ref="C40:O40">(C35/C34-1)*100</f>
        <v>15.182528108621973</v>
      </c>
      <c r="D40" s="10">
        <f t="shared" si="18"/>
        <v>1.7122000613785993</v>
      </c>
      <c r="E40" s="401">
        <f t="shared" si="18"/>
        <v>14.412206716674891</v>
      </c>
      <c r="F40" s="14">
        <f t="shared" si="18"/>
        <v>10.07038597115384</v>
      </c>
      <c r="G40" s="13">
        <f t="shared" si="18"/>
        <v>11.93315646239348</v>
      </c>
      <c r="H40" s="9">
        <f t="shared" si="18"/>
        <v>10.975355925770526</v>
      </c>
      <c r="I40" s="12">
        <f t="shared" si="18"/>
        <v>-8.426391611968286</v>
      </c>
      <c r="J40" s="10">
        <f t="shared" si="18"/>
        <v>-13.629893238434166</v>
      </c>
      <c r="K40" s="11">
        <f t="shared" si="18"/>
        <v>-10.972530582038221</v>
      </c>
      <c r="L40" s="12">
        <f t="shared" si="18"/>
        <v>9.906893652161862</v>
      </c>
      <c r="M40" s="421">
        <f t="shared" si="18"/>
        <v>11.70405276912312</v>
      </c>
      <c r="N40" s="436">
        <f t="shared" si="18"/>
        <v>10.780044198068861</v>
      </c>
      <c r="O40" s="8">
        <f t="shared" si="18"/>
        <v>13.226732681529697</v>
      </c>
    </row>
    <row r="41" spans="1:14" s="5" customFormat="1" ht="17.25" customHeight="1" thickTop="1">
      <c r="A41" s="88" t="s">
        <v>1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8" t="s">
        <v>0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7:B37 P37:IV37 A40:B40 P40:IV40">
    <cfRule type="cellIs" priority="1" dxfId="91" operator="lessThan" stopIfTrue="1">
      <formula>0</formula>
    </cfRule>
  </conditionalFormatting>
  <conditionalFormatting sqref="C36:O40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0">
      <selection activeCell="N25" sqref="N2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9.28125" style="1" customWidth="1"/>
    <col min="6" max="6" width="10.8515625" style="1" customWidth="1"/>
    <col min="7" max="7" width="10.00390625" style="1" customWidth="1"/>
    <col min="8" max="8" width="8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0.421875" style="1" customWidth="1"/>
    <col min="16" max="16384" width="11.00390625" style="1" customWidth="1"/>
  </cols>
  <sheetData>
    <row r="1" spans="14:15" ht="22.5" customHeight="1">
      <c r="N1" s="514" t="s">
        <v>28</v>
      </c>
      <c r="O1" s="514"/>
    </row>
    <row r="2" ht="5.25" customHeight="1"/>
    <row r="3" ht="4.5" customHeight="1" thickBot="1"/>
    <row r="4" spans="1:15" ht="13.5" customHeight="1" thickTop="1">
      <c r="A4" s="520" t="s">
        <v>32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</row>
    <row r="5" spans="1:15" ht="12.75" customHeight="1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1" t="s">
        <v>26</v>
      </c>
      <c r="D7" s="512"/>
      <c r="E7" s="513"/>
      <c r="F7" s="507" t="s">
        <v>25</v>
      </c>
      <c r="G7" s="508"/>
      <c r="H7" s="508"/>
      <c r="I7" s="508"/>
      <c r="J7" s="508"/>
      <c r="K7" s="508"/>
      <c r="L7" s="508"/>
      <c r="M7" s="508"/>
      <c r="N7" s="536"/>
      <c r="O7" s="515" t="s">
        <v>24</v>
      </c>
    </row>
    <row r="8" spans="1:15" ht="3.75" customHeight="1" thickBot="1">
      <c r="A8" s="82"/>
      <c r="B8" s="81"/>
      <c r="C8" s="80"/>
      <c r="D8" s="79"/>
      <c r="E8" s="78"/>
      <c r="F8" s="509"/>
      <c r="G8" s="510"/>
      <c r="H8" s="510"/>
      <c r="I8" s="510"/>
      <c r="J8" s="510"/>
      <c r="K8" s="510"/>
      <c r="L8" s="510"/>
      <c r="M8" s="510"/>
      <c r="N8" s="537"/>
      <c r="O8" s="516"/>
    </row>
    <row r="9" spans="1:15" ht="21.75" customHeight="1" thickBot="1" thickTop="1">
      <c r="A9" s="530" t="s">
        <v>23</v>
      </c>
      <c r="B9" s="531"/>
      <c r="C9" s="532" t="s">
        <v>22</v>
      </c>
      <c r="D9" s="534" t="s">
        <v>21</v>
      </c>
      <c r="E9" s="518" t="s">
        <v>17</v>
      </c>
      <c r="F9" s="511" t="s">
        <v>22</v>
      </c>
      <c r="G9" s="512"/>
      <c r="H9" s="512"/>
      <c r="I9" s="511" t="s">
        <v>21</v>
      </c>
      <c r="J9" s="512"/>
      <c r="K9" s="513"/>
      <c r="L9" s="92" t="s">
        <v>20</v>
      </c>
      <c r="M9" s="91"/>
      <c r="N9" s="91"/>
      <c r="O9" s="516"/>
    </row>
    <row r="10" spans="1:15" s="71" customFormat="1" ht="18.75" customHeight="1" thickBot="1">
      <c r="A10" s="77"/>
      <c r="B10" s="76"/>
      <c r="C10" s="533"/>
      <c r="D10" s="535"/>
      <c r="E10" s="519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91" t="s">
        <v>17</v>
      </c>
      <c r="O10" s="517"/>
    </row>
    <row r="11" spans="1:15" s="69" customFormat="1" ht="18.75" customHeight="1" thickTop="1">
      <c r="A11" s="526">
        <v>2011</v>
      </c>
      <c r="B11" s="62" t="s">
        <v>7</v>
      </c>
      <c r="C11" s="447">
        <v>8243.453999999998</v>
      </c>
      <c r="D11" s="448">
        <v>771.6600000000002</v>
      </c>
      <c r="E11" s="479">
        <f aca="true" t="shared" si="0" ref="E11:E26">D11+C11</f>
        <v>9015.113999999998</v>
      </c>
      <c r="F11" s="447">
        <v>22922.207999999995</v>
      </c>
      <c r="G11" s="449">
        <v>14700.827000000001</v>
      </c>
      <c r="H11" s="453">
        <f aca="true" t="shared" si="1" ref="H11:H22">G11+F11</f>
        <v>37623.034999999996</v>
      </c>
      <c r="I11" s="451">
        <v>4532.698</v>
      </c>
      <c r="J11" s="452">
        <v>2438.0599999999995</v>
      </c>
      <c r="K11" s="453">
        <f aca="true" t="shared" si="2" ref="K11:K22">J11+I11</f>
        <v>6970.758</v>
      </c>
      <c r="L11" s="454">
        <f aca="true" t="shared" si="3" ref="L11:N24">I11+F11</f>
        <v>27454.905999999995</v>
      </c>
      <c r="M11" s="455">
        <f t="shared" si="3"/>
        <v>17138.887000000002</v>
      </c>
      <c r="N11" s="428">
        <f t="shared" si="3"/>
        <v>44593.793</v>
      </c>
      <c r="O11" s="70">
        <f aca="true" t="shared" si="4" ref="O11:O24">N11+E11</f>
        <v>53608.90699999999</v>
      </c>
    </row>
    <row r="12" spans="1:15" ht="18.75" customHeight="1">
      <c r="A12" s="527"/>
      <c r="B12" s="62" t="s">
        <v>6</v>
      </c>
      <c r="C12" s="52">
        <v>9170.315000000002</v>
      </c>
      <c r="D12" s="61">
        <v>892.0739999999988</v>
      </c>
      <c r="E12" s="480">
        <f t="shared" si="0"/>
        <v>10062.389000000001</v>
      </c>
      <c r="F12" s="52">
        <v>24136.257999999994</v>
      </c>
      <c r="G12" s="50">
        <v>14693.407</v>
      </c>
      <c r="H12" s="57">
        <f t="shared" si="1"/>
        <v>38829.66499999999</v>
      </c>
      <c r="I12" s="59">
        <v>4203.978999999999</v>
      </c>
      <c r="J12" s="58">
        <v>2060.785</v>
      </c>
      <c r="K12" s="57">
        <f t="shared" si="2"/>
        <v>6264.763999999999</v>
      </c>
      <c r="L12" s="369">
        <f t="shared" si="3"/>
        <v>28340.236999999994</v>
      </c>
      <c r="M12" s="415">
        <f t="shared" si="3"/>
        <v>16754.192</v>
      </c>
      <c r="N12" s="429">
        <f t="shared" si="3"/>
        <v>45094.42899999999</v>
      </c>
      <c r="O12" s="55">
        <f t="shared" si="4"/>
        <v>55156.81799999999</v>
      </c>
    </row>
    <row r="13" spans="1:15" ht="18.75" customHeight="1">
      <c r="A13" s="527"/>
      <c r="B13" s="62" t="s">
        <v>5</v>
      </c>
      <c r="C13" s="52">
        <v>10194.743000000006</v>
      </c>
      <c r="D13" s="61">
        <v>850.2729999999976</v>
      </c>
      <c r="E13" s="480">
        <f t="shared" si="0"/>
        <v>11045.016000000003</v>
      </c>
      <c r="F13" s="52">
        <v>23566.403000000002</v>
      </c>
      <c r="G13" s="50">
        <v>16399.866000000005</v>
      </c>
      <c r="H13" s="57">
        <f t="shared" si="1"/>
        <v>39966.26900000001</v>
      </c>
      <c r="I13" s="369">
        <v>3112.645</v>
      </c>
      <c r="J13" s="58">
        <v>1787.944</v>
      </c>
      <c r="K13" s="57">
        <f t="shared" si="2"/>
        <v>4900.589</v>
      </c>
      <c r="L13" s="369">
        <f t="shared" si="3"/>
        <v>26679.048000000003</v>
      </c>
      <c r="M13" s="415">
        <f t="shared" si="3"/>
        <v>18187.810000000005</v>
      </c>
      <c r="N13" s="429">
        <f t="shared" si="3"/>
        <v>44866.85800000001</v>
      </c>
      <c r="O13" s="55">
        <f t="shared" si="4"/>
        <v>55911.87400000001</v>
      </c>
    </row>
    <row r="14" spans="1:15" ht="18.75" customHeight="1">
      <c r="A14" s="527"/>
      <c r="B14" s="62" t="s">
        <v>16</v>
      </c>
      <c r="C14" s="52">
        <v>10061.122999999998</v>
      </c>
      <c r="D14" s="61">
        <v>820.6789999999993</v>
      </c>
      <c r="E14" s="480">
        <f t="shared" si="0"/>
        <v>10881.801999999998</v>
      </c>
      <c r="F14" s="52">
        <v>29928.906000000006</v>
      </c>
      <c r="G14" s="50">
        <v>16783.528000000002</v>
      </c>
      <c r="H14" s="57">
        <f t="shared" si="1"/>
        <v>46712.43400000001</v>
      </c>
      <c r="I14" s="59">
        <v>6563.128999999999</v>
      </c>
      <c r="J14" s="58">
        <v>2675.1370000000006</v>
      </c>
      <c r="K14" s="57">
        <f t="shared" si="2"/>
        <v>9238.266</v>
      </c>
      <c r="L14" s="369">
        <f t="shared" si="3"/>
        <v>36492.035</v>
      </c>
      <c r="M14" s="415">
        <f t="shared" si="3"/>
        <v>19458.665</v>
      </c>
      <c r="N14" s="429">
        <f t="shared" si="3"/>
        <v>55950.70000000001</v>
      </c>
      <c r="O14" s="55">
        <f t="shared" si="4"/>
        <v>66832.50200000001</v>
      </c>
    </row>
    <row r="15" spans="1:15" s="69" customFormat="1" ht="18.75" customHeight="1">
      <c r="A15" s="527"/>
      <c r="B15" s="62" t="s">
        <v>15</v>
      </c>
      <c r="C15" s="52">
        <v>10551.246000000006</v>
      </c>
      <c r="D15" s="61">
        <v>1413.9349999999997</v>
      </c>
      <c r="E15" s="480">
        <f t="shared" si="0"/>
        <v>11965.181000000006</v>
      </c>
      <c r="F15" s="52">
        <v>27322.521000000004</v>
      </c>
      <c r="G15" s="50">
        <v>16748.225</v>
      </c>
      <c r="H15" s="57">
        <f t="shared" si="1"/>
        <v>44070.746</v>
      </c>
      <c r="I15" s="59">
        <v>2335.556</v>
      </c>
      <c r="J15" s="58">
        <v>1764.0460000000005</v>
      </c>
      <c r="K15" s="57">
        <f t="shared" si="2"/>
        <v>4099.602000000001</v>
      </c>
      <c r="L15" s="369">
        <f t="shared" si="3"/>
        <v>29658.077000000005</v>
      </c>
      <c r="M15" s="415">
        <f t="shared" si="3"/>
        <v>18512.271</v>
      </c>
      <c r="N15" s="429">
        <f t="shared" si="3"/>
        <v>48170.348</v>
      </c>
      <c r="O15" s="55">
        <f t="shared" si="4"/>
        <v>60135.529</v>
      </c>
    </row>
    <row r="16" spans="1:15" s="389" customFormat="1" ht="18.75" customHeight="1">
      <c r="A16" s="527"/>
      <c r="B16" s="68" t="s">
        <v>14</v>
      </c>
      <c r="C16" s="52">
        <v>9446.482999999984</v>
      </c>
      <c r="D16" s="61">
        <v>1253.3300000000002</v>
      </c>
      <c r="E16" s="480">
        <f t="shared" si="0"/>
        <v>10699.812999999984</v>
      </c>
      <c r="F16" s="52">
        <v>22097.48</v>
      </c>
      <c r="G16" s="50">
        <v>15023.589000000002</v>
      </c>
      <c r="H16" s="57">
        <f t="shared" si="1"/>
        <v>37121.069</v>
      </c>
      <c r="I16" s="59">
        <v>2440.523</v>
      </c>
      <c r="J16" s="58">
        <v>2538.787</v>
      </c>
      <c r="K16" s="57">
        <f t="shared" si="2"/>
        <v>4979.3099999999995</v>
      </c>
      <c r="L16" s="369">
        <f t="shared" si="3"/>
        <v>24538.003</v>
      </c>
      <c r="M16" s="415">
        <f t="shared" si="3"/>
        <v>17562.376</v>
      </c>
      <c r="N16" s="429">
        <f t="shared" si="3"/>
        <v>42100.379</v>
      </c>
      <c r="O16" s="55">
        <f t="shared" si="4"/>
        <v>52800.19199999998</v>
      </c>
    </row>
    <row r="17" spans="1:15" s="402" customFormat="1" ht="18.75" customHeight="1">
      <c r="A17" s="527"/>
      <c r="B17" s="62" t="s">
        <v>13</v>
      </c>
      <c r="C17" s="52">
        <v>9971.373999999998</v>
      </c>
      <c r="D17" s="61">
        <v>1343.303999999998</v>
      </c>
      <c r="E17" s="480">
        <f t="shared" si="0"/>
        <v>11314.677999999996</v>
      </c>
      <c r="F17" s="52">
        <v>22063.293000000012</v>
      </c>
      <c r="G17" s="50">
        <v>13950.788999999999</v>
      </c>
      <c r="H17" s="57">
        <f t="shared" si="1"/>
        <v>36014.08200000001</v>
      </c>
      <c r="I17" s="59">
        <v>1667.6969999999997</v>
      </c>
      <c r="J17" s="58">
        <v>1985.0459999999998</v>
      </c>
      <c r="K17" s="57">
        <f t="shared" si="2"/>
        <v>3652.7429999999995</v>
      </c>
      <c r="L17" s="369">
        <f t="shared" si="3"/>
        <v>23730.990000000013</v>
      </c>
      <c r="M17" s="415">
        <f t="shared" si="3"/>
        <v>15935.835</v>
      </c>
      <c r="N17" s="429">
        <f t="shared" si="3"/>
        <v>39666.82500000001</v>
      </c>
      <c r="O17" s="55">
        <f t="shared" si="4"/>
        <v>50981.50300000001</v>
      </c>
    </row>
    <row r="18" spans="1:15" s="413" customFormat="1" ht="18.75" customHeight="1">
      <c r="A18" s="527"/>
      <c r="B18" s="62" t="s">
        <v>12</v>
      </c>
      <c r="C18" s="52">
        <v>9641.683999999994</v>
      </c>
      <c r="D18" s="61">
        <v>1206.2630000000001</v>
      </c>
      <c r="E18" s="480">
        <f t="shared" si="0"/>
        <v>10847.946999999995</v>
      </c>
      <c r="F18" s="52">
        <v>21903.647000000004</v>
      </c>
      <c r="G18" s="50">
        <v>15068.443000000003</v>
      </c>
      <c r="H18" s="57">
        <f t="shared" si="1"/>
        <v>36972.09000000001</v>
      </c>
      <c r="I18" s="59">
        <v>3649.382</v>
      </c>
      <c r="J18" s="58">
        <v>3141.3179999999993</v>
      </c>
      <c r="K18" s="57">
        <f t="shared" si="2"/>
        <v>6790.699999999999</v>
      </c>
      <c r="L18" s="369">
        <f t="shared" si="3"/>
        <v>25553.029000000006</v>
      </c>
      <c r="M18" s="415">
        <f t="shared" si="3"/>
        <v>18209.761000000002</v>
      </c>
      <c r="N18" s="429">
        <f t="shared" si="3"/>
        <v>43762.79000000001</v>
      </c>
      <c r="O18" s="55">
        <f t="shared" si="4"/>
        <v>54610.737</v>
      </c>
    </row>
    <row r="19" spans="1:15" ht="18.75" customHeight="1">
      <c r="A19" s="527"/>
      <c r="B19" s="62" t="s">
        <v>11</v>
      </c>
      <c r="C19" s="52">
        <v>10798.104999999996</v>
      </c>
      <c r="D19" s="61">
        <v>1398.145999999999</v>
      </c>
      <c r="E19" s="480">
        <f t="shared" si="0"/>
        <v>12196.250999999995</v>
      </c>
      <c r="F19" s="52">
        <v>21503.690999999988</v>
      </c>
      <c r="G19" s="50">
        <v>16217.218000000003</v>
      </c>
      <c r="H19" s="57">
        <f t="shared" si="1"/>
        <v>37720.90899999999</v>
      </c>
      <c r="I19" s="59">
        <v>4812.9890000000005</v>
      </c>
      <c r="J19" s="58">
        <v>2591.312</v>
      </c>
      <c r="K19" s="57">
        <f t="shared" si="2"/>
        <v>7404.301</v>
      </c>
      <c r="L19" s="369">
        <f t="shared" si="3"/>
        <v>26316.67999999999</v>
      </c>
      <c r="M19" s="415">
        <f t="shared" si="3"/>
        <v>18808.530000000002</v>
      </c>
      <c r="N19" s="429">
        <f t="shared" si="3"/>
        <v>45125.20999999999</v>
      </c>
      <c r="O19" s="55">
        <f t="shared" si="4"/>
        <v>57321.46099999999</v>
      </c>
    </row>
    <row r="20" spans="1:15" s="422" customFormat="1" ht="18.75" customHeight="1">
      <c r="A20" s="528"/>
      <c r="B20" s="62" t="s">
        <v>10</v>
      </c>
      <c r="C20" s="52">
        <v>10881.442999999996</v>
      </c>
      <c r="D20" s="61">
        <v>1539.6559999999995</v>
      </c>
      <c r="E20" s="480">
        <f t="shared" si="0"/>
        <v>12421.098999999995</v>
      </c>
      <c r="F20" s="52">
        <v>23228.91</v>
      </c>
      <c r="G20" s="50">
        <v>16263.604999999992</v>
      </c>
      <c r="H20" s="57">
        <f t="shared" si="1"/>
        <v>39492.51499999999</v>
      </c>
      <c r="I20" s="59">
        <v>3827.076</v>
      </c>
      <c r="J20" s="58">
        <v>3287.1330000000003</v>
      </c>
      <c r="K20" s="57">
        <f t="shared" si="2"/>
        <v>7114.209000000001</v>
      </c>
      <c r="L20" s="369">
        <f t="shared" si="3"/>
        <v>27055.986</v>
      </c>
      <c r="M20" s="415">
        <f t="shared" si="3"/>
        <v>19550.737999999994</v>
      </c>
      <c r="N20" s="429">
        <f t="shared" si="3"/>
        <v>46606.723999999995</v>
      </c>
      <c r="O20" s="55">
        <f t="shared" si="4"/>
        <v>59027.82299999999</v>
      </c>
    </row>
    <row r="21" spans="1:15" s="54" customFormat="1" ht="18.75" customHeight="1">
      <c r="A21" s="527"/>
      <c r="B21" s="62" t="s">
        <v>9</v>
      </c>
      <c r="C21" s="52">
        <v>11765.118999999993</v>
      </c>
      <c r="D21" s="61">
        <v>828.9399999999991</v>
      </c>
      <c r="E21" s="480">
        <f t="shared" si="0"/>
        <v>12594.058999999992</v>
      </c>
      <c r="F21" s="52">
        <v>21384.929999999997</v>
      </c>
      <c r="G21" s="50">
        <v>17472.437</v>
      </c>
      <c r="H21" s="57">
        <f t="shared" si="1"/>
        <v>38857.367</v>
      </c>
      <c r="I21" s="59">
        <v>3186.0379999999996</v>
      </c>
      <c r="J21" s="58">
        <v>1762.3460000000002</v>
      </c>
      <c r="K21" s="57">
        <f t="shared" si="2"/>
        <v>4948.384</v>
      </c>
      <c r="L21" s="369">
        <f t="shared" si="3"/>
        <v>24570.967999999997</v>
      </c>
      <c r="M21" s="415">
        <f t="shared" si="3"/>
        <v>19234.783000000003</v>
      </c>
      <c r="N21" s="429">
        <f t="shared" si="3"/>
        <v>43805.751</v>
      </c>
      <c r="O21" s="55">
        <f t="shared" si="4"/>
        <v>56399.80999999999</v>
      </c>
    </row>
    <row r="22" spans="1:15" ht="18.75" customHeight="1" thickBot="1">
      <c r="A22" s="529"/>
      <c r="B22" s="62" t="s">
        <v>8</v>
      </c>
      <c r="C22" s="52">
        <v>13383.345999999998</v>
      </c>
      <c r="D22" s="61">
        <v>1036.841999999999</v>
      </c>
      <c r="E22" s="480">
        <f t="shared" si="0"/>
        <v>14420.187999999996</v>
      </c>
      <c r="F22" s="52">
        <v>23630.953000000005</v>
      </c>
      <c r="G22" s="50">
        <v>19559.736000000004</v>
      </c>
      <c r="H22" s="57">
        <f t="shared" si="1"/>
        <v>43190.68900000001</v>
      </c>
      <c r="I22" s="59">
        <v>2184.1800000000003</v>
      </c>
      <c r="J22" s="58">
        <v>1650.5690000000004</v>
      </c>
      <c r="K22" s="57">
        <f t="shared" si="2"/>
        <v>3834.7490000000007</v>
      </c>
      <c r="L22" s="369">
        <f t="shared" si="3"/>
        <v>25815.133000000005</v>
      </c>
      <c r="M22" s="415">
        <f t="shared" si="3"/>
        <v>21210.305000000004</v>
      </c>
      <c r="N22" s="429">
        <f t="shared" si="3"/>
        <v>47025.43800000002</v>
      </c>
      <c r="O22" s="55">
        <f t="shared" si="4"/>
        <v>61445.62600000001</v>
      </c>
    </row>
    <row r="23" spans="1:15" ht="3.75" customHeight="1">
      <c r="A23" s="67"/>
      <c r="B23" s="66"/>
      <c r="C23" s="65"/>
      <c r="D23" s="64"/>
      <c r="E23" s="481">
        <f t="shared" si="0"/>
        <v>0</v>
      </c>
      <c r="F23" s="40"/>
      <c r="G23" s="39"/>
      <c r="H23" s="38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>
      <c r="A24" s="63">
        <v>2012</v>
      </c>
      <c r="B24" s="90" t="s">
        <v>7</v>
      </c>
      <c r="C24" s="52">
        <v>9210.109999999999</v>
      </c>
      <c r="D24" s="61">
        <v>1039.0659999999993</v>
      </c>
      <c r="E24" s="480">
        <f t="shared" si="0"/>
        <v>10249.175999999998</v>
      </c>
      <c r="F24" s="60">
        <v>25396.219</v>
      </c>
      <c r="G24" s="50">
        <v>14189.631999999996</v>
      </c>
      <c r="H24" s="57">
        <f aca="true" t="shared" si="5" ref="H24:H31">G24+F24</f>
        <v>39585.850999999995</v>
      </c>
      <c r="I24" s="59">
        <v>2258.958</v>
      </c>
      <c r="J24" s="58">
        <v>545.3380000000001</v>
      </c>
      <c r="K24" s="57">
        <f aca="true" t="shared" si="6" ref="K24:K29">J24+I24</f>
        <v>2804.2960000000003</v>
      </c>
      <c r="L24" s="369">
        <f t="shared" si="3"/>
        <v>27655.177</v>
      </c>
      <c r="M24" s="415">
        <f t="shared" si="3"/>
        <v>14734.969999999996</v>
      </c>
      <c r="N24" s="429">
        <f t="shared" si="3"/>
        <v>42390.147</v>
      </c>
      <c r="O24" s="55">
        <f t="shared" si="4"/>
        <v>52639.323</v>
      </c>
    </row>
    <row r="25" spans="1:15" ht="19.5" customHeight="1">
      <c r="A25" s="63"/>
      <c r="B25" s="90" t="s">
        <v>6</v>
      </c>
      <c r="C25" s="52">
        <v>9720.685</v>
      </c>
      <c r="D25" s="61">
        <v>1309.3049999999996</v>
      </c>
      <c r="E25" s="480">
        <f t="shared" si="0"/>
        <v>11029.99</v>
      </c>
      <c r="F25" s="60">
        <v>26289.17</v>
      </c>
      <c r="G25" s="50">
        <v>15899.264000000005</v>
      </c>
      <c r="H25" s="57">
        <f t="shared" si="5"/>
        <v>42188.434</v>
      </c>
      <c r="I25" s="59">
        <v>2191.698</v>
      </c>
      <c r="J25" s="58">
        <v>1736.9070000000002</v>
      </c>
      <c r="K25" s="57">
        <f t="shared" si="6"/>
        <v>3928.605</v>
      </c>
      <c r="L25" s="369">
        <f aca="true" t="shared" si="7" ref="L25:N26">I25+F25</f>
        <v>28480.868</v>
      </c>
      <c r="M25" s="415">
        <f t="shared" si="7"/>
        <v>17636.171000000006</v>
      </c>
      <c r="N25" s="429">
        <f t="shared" si="7"/>
        <v>46117.039000000004</v>
      </c>
      <c r="O25" s="55">
        <f aca="true" t="shared" si="8" ref="O25:O30">N25+E25</f>
        <v>57147.029</v>
      </c>
    </row>
    <row r="26" spans="1:15" ht="19.5" customHeight="1">
      <c r="A26" s="63"/>
      <c r="B26" s="90" t="s">
        <v>5</v>
      </c>
      <c r="C26" s="52">
        <v>11697.127000000002</v>
      </c>
      <c r="D26" s="61">
        <v>1510.873999999999</v>
      </c>
      <c r="E26" s="480">
        <f t="shared" si="0"/>
        <v>13208.001</v>
      </c>
      <c r="F26" s="60">
        <v>25006.329999999994</v>
      </c>
      <c r="G26" s="50">
        <v>18303.338000000003</v>
      </c>
      <c r="H26" s="57">
        <f t="shared" si="5"/>
        <v>43309.668</v>
      </c>
      <c r="I26" s="59">
        <v>2734.741</v>
      </c>
      <c r="J26" s="58">
        <v>1962.816</v>
      </c>
      <c r="K26" s="57">
        <f t="shared" si="6"/>
        <v>4697.557</v>
      </c>
      <c r="L26" s="369">
        <f t="shared" si="7"/>
        <v>27741.070999999996</v>
      </c>
      <c r="M26" s="415">
        <f t="shared" si="7"/>
        <v>20266.154000000002</v>
      </c>
      <c r="N26" s="429">
        <f t="shared" si="7"/>
        <v>48007.225</v>
      </c>
      <c r="O26" s="55">
        <f t="shared" si="8"/>
        <v>61215.225999999995</v>
      </c>
    </row>
    <row r="27" spans="1:15" ht="19.5" customHeight="1">
      <c r="A27" s="63"/>
      <c r="B27" s="90" t="s">
        <v>16</v>
      </c>
      <c r="C27" s="52">
        <v>9891.555999999997</v>
      </c>
      <c r="D27" s="61">
        <v>1125.8489999999988</v>
      </c>
      <c r="E27" s="480">
        <f aca="true" t="shared" si="9" ref="E27:E32">D27+C27</f>
        <v>11017.404999999995</v>
      </c>
      <c r="F27" s="60">
        <v>29797.279</v>
      </c>
      <c r="G27" s="50">
        <v>16720.779</v>
      </c>
      <c r="H27" s="57">
        <f t="shared" si="5"/>
        <v>46518.058</v>
      </c>
      <c r="I27" s="59">
        <v>2954.0289999999995</v>
      </c>
      <c r="J27" s="58">
        <v>1660.3850000000002</v>
      </c>
      <c r="K27" s="57">
        <f t="shared" si="6"/>
        <v>4614.414</v>
      </c>
      <c r="L27" s="369">
        <f aca="true" t="shared" si="10" ref="L27:N28">I27+F27</f>
        <v>32751.307999999997</v>
      </c>
      <c r="M27" s="415">
        <f t="shared" si="10"/>
        <v>18381.163999999997</v>
      </c>
      <c r="N27" s="429">
        <f t="shared" si="10"/>
        <v>51132.471999999994</v>
      </c>
      <c r="O27" s="55">
        <f t="shared" si="8"/>
        <v>62149.87699999999</v>
      </c>
    </row>
    <row r="28" spans="1:15" ht="19.5" customHeight="1">
      <c r="A28" s="63"/>
      <c r="B28" s="90" t="s">
        <v>15</v>
      </c>
      <c r="C28" s="52">
        <v>11143.578999999994</v>
      </c>
      <c r="D28" s="61">
        <v>1192.4209999999964</v>
      </c>
      <c r="E28" s="480">
        <f t="shared" si="9"/>
        <v>12335.99999999999</v>
      </c>
      <c r="F28" s="60">
        <v>30724.053999999986</v>
      </c>
      <c r="G28" s="50">
        <v>17723.575999999997</v>
      </c>
      <c r="H28" s="57">
        <f t="shared" si="5"/>
        <v>48447.62999999998</v>
      </c>
      <c r="I28" s="59">
        <v>2706.5860000000002</v>
      </c>
      <c r="J28" s="58">
        <v>1619.6519999999998</v>
      </c>
      <c r="K28" s="57">
        <f t="shared" si="6"/>
        <v>4326.238</v>
      </c>
      <c r="L28" s="369">
        <f t="shared" si="10"/>
        <v>33430.639999999985</v>
      </c>
      <c r="M28" s="415">
        <f t="shared" si="10"/>
        <v>19343.227999999996</v>
      </c>
      <c r="N28" s="429">
        <f t="shared" si="10"/>
        <v>52773.86799999998</v>
      </c>
      <c r="O28" s="55">
        <f t="shared" si="8"/>
        <v>65109.86799999997</v>
      </c>
    </row>
    <row r="29" spans="1:15" ht="19.5" customHeight="1">
      <c r="A29" s="63"/>
      <c r="B29" s="90" t="s">
        <v>14</v>
      </c>
      <c r="C29" s="52">
        <v>10325.54199999999</v>
      </c>
      <c r="D29" s="61">
        <v>1139.5539999999996</v>
      </c>
      <c r="E29" s="480">
        <f t="shared" si="9"/>
        <v>11465.09599999999</v>
      </c>
      <c r="F29" s="60">
        <v>23430.658</v>
      </c>
      <c r="G29" s="50">
        <v>16463.131</v>
      </c>
      <c r="H29" s="57">
        <f t="shared" si="5"/>
        <v>39893.789000000004</v>
      </c>
      <c r="I29" s="59">
        <v>2708.963</v>
      </c>
      <c r="J29" s="58">
        <v>2104.3119999999994</v>
      </c>
      <c r="K29" s="57">
        <f t="shared" si="6"/>
        <v>4813.275</v>
      </c>
      <c r="L29" s="369">
        <f aca="true" t="shared" si="11" ref="L29:N30">I29+F29</f>
        <v>26139.621</v>
      </c>
      <c r="M29" s="415">
        <f t="shared" si="11"/>
        <v>18567.443</v>
      </c>
      <c r="N29" s="429">
        <f t="shared" si="11"/>
        <v>44707.064000000006</v>
      </c>
      <c r="O29" s="55">
        <f t="shared" si="8"/>
        <v>56172.159999999996</v>
      </c>
    </row>
    <row r="30" spans="1:15" ht="19.5" customHeight="1">
      <c r="A30" s="63"/>
      <c r="B30" s="90" t="s">
        <v>13</v>
      </c>
      <c r="C30" s="52">
        <v>10297.995999999996</v>
      </c>
      <c r="D30" s="61">
        <v>1229.7600000000004</v>
      </c>
      <c r="E30" s="480">
        <f t="shared" si="9"/>
        <v>11527.755999999996</v>
      </c>
      <c r="F30" s="60">
        <v>21666.458</v>
      </c>
      <c r="G30" s="50">
        <v>14737.718999999992</v>
      </c>
      <c r="H30" s="57">
        <f t="shared" si="5"/>
        <v>36404.17699999999</v>
      </c>
      <c r="I30" s="59">
        <v>2660.7709999999997</v>
      </c>
      <c r="J30" s="58">
        <v>2416.1269999999995</v>
      </c>
      <c r="K30" s="57">
        <f>J30+I30</f>
        <v>5076.897999999999</v>
      </c>
      <c r="L30" s="369">
        <f t="shared" si="11"/>
        <v>24327.229</v>
      </c>
      <c r="M30" s="415">
        <f t="shared" si="11"/>
        <v>17153.84599999999</v>
      </c>
      <c r="N30" s="429">
        <f t="shared" si="11"/>
        <v>41481.07499999999</v>
      </c>
      <c r="O30" s="55">
        <f t="shared" si="8"/>
        <v>53008.830999999984</v>
      </c>
    </row>
    <row r="31" spans="1:15" ht="19.5" customHeight="1">
      <c r="A31" s="63"/>
      <c r="B31" s="90" t="s">
        <v>12</v>
      </c>
      <c r="C31" s="52">
        <v>9764.418000000003</v>
      </c>
      <c r="D31" s="61">
        <v>1549.9879999999991</v>
      </c>
      <c r="E31" s="480">
        <f t="shared" si="9"/>
        <v>11314.406000000003</v>
      </c>
      <c r="F31" s="60">
        <v>24852.113000000012</v>
      </c>
      <c r="G31" s="50">
        <v>16805.007</v>
      </c>
      <c r="H31" s="57">
        <f t="shared" si="5"/>
        <v>41657.12000000001</v>
      </c>
      <c r="I31" s="59">
        <v>2429.8960000000006</v>
      </c>
      <c r="J31" s="58">
        <v>2544.995</v>
      </c>
      <c r="K31" s="57">
        <f>J31+I31</f>
        <v>4974.8910000000005</v>
      </c>
      <c r="L31" s="369">
        <f aca="true" t="shared" si="12" ref="L31:N32">I31+F31</f>
        <v>27282.009000000013</v>
      </c>
      <c r="M31" s="415">
        <f t="shared" si="12"/>
        <v>19350.002</v>
      </c>
      <c r="N31" s="429">
        <f t="shared" si="12"/>
        <v>46632.01100000001</v>
      </c>
      <c r="O31" s="55">
        <f>N31+E31</f>
        <v>57946.417000000016</v>
      </c>
    </row>
    <row r="32" spans="1:15" ht="19.5" customHeight="1" thickBot="1">
      <c r="A32" s="63"/>
      <c r="B32" s="90" t="s">
        <v>11</v>
      </c>
      <c r="C32" s="52">
        <v>9896.952999999996</v>
      </c>
      <c r="D32" s="61">
        <v>1184.679999999998</v>
      </c>
      <c r="E32" s="480">
        <f t="shared" si="9"/>
        <v>11081.632999999994</v>
      </c>
      <c r="F32" s="60">
        <v>24181.38299999999</v>
      </c>
      <c r="G32" s="50">
        <v>19117.014000000006</v>
      </c>
      <c r="H32" s="57">
        <f>G32+F32</f>
        <v>43298.397</v>
      </c>
      <c r="I32" s="59">
        <v>3007.2930000000006</v>
      </c>
      <c r="J32" s="58">
        <v>1811.1480000000001</v>
      </c>
      <c r="K32" s="57">
        <f>J32+I32</f>
        <v>4818.441000000001</v>
      </c>
      <c r="L32" s="369">
        <f t="shared" si="12"/>
        <v>27188.675999999992</v>
      </c>
      <c r="M32" s="415">
        <f t="shared" si="12"/>
        <v>20928.162000000008</v>
      </c>
      <c r="N32" s="429">
        <f t="shared" si="12"/>
        <v>48116.837999999996</v>
      </c>
      <c r="O32" s="55">
        <f>N32+E32</f>
        <v>59198.47099999999</v>
      </c>
    </row>
    <row r="33" spans="1:15" ht="18" customHeight="1">
      <c r="A33" s="53" t="s">
        <v>4</v>
      </c>
      <c r="B33" s="41"/>
      <c r="C33" s="40"/>
      <c r="D33" s="39"/>
      <c r="E33" s="482"/>
      <c r="F33" s="40"/>
      <c r="G33" s="39"/>
      <c r="H33" s="38"/>
      <c r="I33" s="40"/>
      <c r="J33" s="39"/>
      <c r="K33" s="38"/>
      <c r="L33" s="89"/>
      <c r="M33" s="416"/>
      <c r="N33" s="430"/>
      <c r="O33" s="36"/>
    </row>
    <row r="34" spans="1:15" ht="18" customHeight="1">
      <c r="A34" s="35" t="s">
        <v>160</v>
      </c>
      <c r="B34" s="48"/>
      <c r="C34" s="52">
        <f>SUM(C11:C19)</f>
        <v>88078.52699999999</v>
      </c>
      <c r="D34" s="50">
        <f aca="true" t="shared" si="13" ref="D34:O34">SUM(D11:D19)</f>
        <v>9949.663999999993</v>
      </c>
      <c r="E34" s="483">
        <f t="shared" si="13"/>
        <v>98028.19099999998</v>
      </c>
      <c r="F34" s="52">
        <f t="shared" si="13"/>
        <v>215444.407</v>
      </c>
      <c r="G34" s="50">
        <f t="shared" si="13"/>
        <v>139585.89200000002</v>
      </c>
      <c r="H34" s="51">
        <f t="shared" si="13"/>
        <v>355030.299</v>
      </c>
      <c r="I34" s="52">
        <f t="shared" si="13"/>
        <v>33318.598000000005</v>
      </c>
      <c r="J34" s="50">
        <f t="shared" si="13"/>
        <v>20982.434999999998</v>
      </c>
      <c r="K34" s="51">
        <f t="shared" si="13"/>
        <v>54301.032999999996</v>
      </c>
      <c r="L34" s="52">
        <f t="shared" si="13"/>
        <v>248763.00500000003</v>
      </c>
      <c r="M34" s="417">
        <f t="shared" si="13"/>
        <v>160568.32700000002</v>
      </c>
      <c r="N34" s="431">
        <f t="shared" si="13"/>
        <v>409331.33199999994</v>
      </c>
      <c r="O34" s="49">
        <f t="shared" si="13"/>
        <v>507359.52300000004</v>
      </c>
    </row>
    <row r="35" spans="1:15" ht="18" customHeight="1" thickBot="1">
      <c r="A35" s="35" t="s">
        <v>161</v>
      </c>
      <c r="B35" s="48"/>
      <c r="C35" s="47">
        <f>SUM(C24:C32)</f>
        <v>91947.96599999997</v>
      </c>
      <c r="D35" s="44">
        <f aca="true" t="shared" si="14" ref="D35:O35">SUM(D24:D32)</f>
        <v>11281.496999999992</v>
      </c>
      <c r="E35" s="484">
        <f t="shared" si="14"/>
        <v>103229.46299999996</v>
      </c>
      <c r="F35" s="46">
        <f t="shared" si="14"/>
        <v>231343.66399999996</v>
      </c>
      <c r="G35" s="44">
        <f t="shared" si="14"/>
        <v>149959.46</v>
      </c>
      <c r="H35" s="45">
        <f t="shared" si="14"/>
        <v>381303.12399999995</v>
      </c>
      <c r="I35" s="46">
        <f t="shared" si="14"/>
        <v>23652.935</v>
      </c>
      <c r="J35" s="44">
        <f t="shared" si="14"/>
        <v>16401.68</v>
      </c>
      <c r="K35" s="45">
        <f t="shared" si="14"/>
        <v>40054.615000000005</v>
      </c>
      <c r="L35" s="46">
        <f t="shared" si="14"/>
        <v>254996.599</v>
      </c>
      <c r="M35" s="418">
        <f t="shared" si="14"/>
        <v>166361.14</v>
      </c>
      <c r="N35" s="432">
        <f t="shared" si="14"/>
        <v>421357.73899999994</v>
      </c>
      <c r="O35" s="43">
        <f t="shared" si="14"/>
        <v>524587.2019999999</v>
      </c>
    </row>
    <row r="36" spans="1:15" ht="16.5" customHeight="1">
      <c r="A36" s="42" t="s">
        <v>3</v>
      </c>
      <c r="B36" s="41"/>
      <c r="C36" s="40"/>
      <c r="D36" s="39"/>
      <c r="E36" s="485"/>
      <c r="F36" s="40"/>
      <c r="G36" s="39"/>
      <c r="H36" s="38"/>
      <c r="I36" s="40"/>
      <c r="J36" s="39"/>
      <c r="K36" s="38"/>
      <c r="L36" s="89"/>
      <c r="M36" s="416"/>
      <c r="N36" s="433"/>
      <c r="O36" s="36"/>
    </row>
    <row r="37" spans="1:15" ht="16.5" customHeight="1">
      <c r="A37" s="35" t="s">
        <v>162</v>
      </c>
      <c r="B37" s="34"/>
      <c r="C37" s="456">
        <f>(C32/C19-1)*100</f>
        <v>-8.345464319896879</v>
      </c>
      <c r="D37" s="457">
        <f aca="true" t="shared" si="15" ref="D37:O37">(D32/D19-1)*100</f>
        <v>-15.267790345214394</v>
      </c>
      <c r="E37" s="486">
        <f t="shared" si="15"/>
        <v>-9.13902149111232</v>
      </c>
      <c r="F37" s="456">
        <f t="shared" si="15"/>
        <v>12.45224366365758</v>
      </c>
      <c r="G37" s="459">
        <f t="shared" si="15"/>
        <v>17.880970706566334</v>
      </c>
      <c r="H37" s="462">
        <f t="shared" si="15"/>
        <v>14.78619722552288</v>
      </c>
      <c r="I37" s="461">
        <f t="shared" si="15"/>
        <v>-37.51714371256614</v>
      </c>
      <c r="J37" s="457">
        <f t="shared" si="15"/>
        <v>-30.10691109368535</v>
      </c>
      <c r="K37" s="462">
        <f t="shared" si="15"/>
        <v>-34.92375580085142</v>
      </c>
      <c r="L37" s="461">
        <f t="shared" si="15"/>
        <v>3.313472672084794</v>
      </c>
      <c r="M37" s="463">
        <f t="shared" si="15"/>
        <v>11.26952505060206</v>
      </c>
      <c r="N37" s="464">
        <f t="shared" si="15"/>
        <v>6.629615684890999</v>
      </c>
      <c r="O37" s="465">
        <f t="shared" si="15"/>
        <v>3.274532726931012</v>
      </c>
    </row>
    <row r="38" spans="1:15" ht="7.5" customHeight="1" thickBot="1">
      <c r="A38" s="33"/>
      <c r="B38" s="32"/>
      <c r="C38" s="31"/>
      <c r="D38" s="30"/>
      <c r="E38" s="487"/>
      <c r="F38" s="29"/>
      <c r="G38" s="27"/>
      <c r="H38" s="28"/>
      <c r="I38" s="29"/>
      <c r="J38" s="27"/>
      <c r="K38" s="28"/>
      <c r="L38" s="29"/>
      <c r="M38" s="419"/>
      <c r="N38" s="434"/>
      <c r="O38" s="25"/>
    </row>
    <row r="39" spans="1:15" ht="16.5" customHeight="1">
      <c r="A39" s="24" t="s">
        <v>2</v>
      </c>
      <c r="B39" s="23"/>
      <c r="C39" s="22"/>
      <c r="D39" s="21"/>
      <c r="E39" s="488"/>
      <c r="F39" s="20"/>
      <c r="G39" s="18"/>
      <c r="H39" s="19"/>
      <c r="I39" s="20"/>
      <c r="J39" s="18"/>
      <c r="K39" s="19"/>
      <c r="L39" s="20"/>
      <c r="M39" s="420"/>
      <c r="N39" s="435"/>
      <c r="O39" s="16"/>
    </row>
    <row r="40" spans="1:15" ht="16.5" customHeight="1" thickBot="1">
      <c r="A40" s="444" t="s">
        <v>163</v>
      </c>
      <c r="B40" s="15"/>
      <c r="C40" s="14">
        <f aca="true" t="shared" si="16" ref="C40:O40">(C35/C34-1)*100</f>
        <v>4.3931695179234564</v>
      </c>
      <c r="D40" s="10">
        <f t="shared" si="16"/>
        <v>13.385708301305455</v>
      </c>
      <c r="E40" s="489">
        <f t="shared" si="16"/>
        <v>5.3058940973418345</v>
      </c>
      <c r="F40" s="14">
        <f t="shared" si="16"/>
        <v>7.379749245474709</v>
      </c>
      <c r="G40" s="13">
        <f t="shared" si="16"/>
        <v>7.431673682323114</v>
      </c>
      <c r="H40" s="11">
        <f t="shared" si="16"/>
        <v>7.400164175846857</v>
      </c>
      <c r="I40" s="12">
        <f t="shared" si="16"/>
        <v>-29.00981307796926</v>
      </c>
      <c r="J40" s="10">
        <f t="shared" si="16"/>
        <v>-21.831379437133958</v>
      </c>
      <c r="K40" s="11">
        <f t="shared" si="16"/>
        <v>-26.235998125486837</v>
      </c>
      <c r="L40" s="12">
        <f t="shared" si="16"/>
        <v>2.505836428531638</v>
      </c>
      <c r="M40" s="421">
        <f t="shared" si="16"/>
        <v>3.607693440064308</v>
      </c>
      <c r="N40" s="436">
        <f t="shared" si="16"/>
        <v>2.9380616776240265</v>
      </c>
      <c r="O40" s="8">
        <f t="shared" si="16"/>
        <v>3.395556448439785</v>
      </c>
    </row>
    <row r="41" spans="1:14" s="5" customFormat="1" ht="17.25" customHeight="1" thickTop="1">
      <c r="A41" s="88" t="s">
        <v>1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8" t="s">
        <v>0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autoFilter ref="A34:B40"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A37:B37 P37:IV37 A40:B40 P40:IV40">
    <cfRule type="cellIs" priority="1" dxfId="91" operator="lessThan" stopIfTrue="1">
      <formula>0</formula>
    </cfRule>
  </conditionalFormatting>
  <conditionalFormatting sqref="C36:O40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3"/>
  <sheetViews>
    <sheetView showGridLines="0" zoomScale="90" zoomScaleNormal="90" zoomScalePageLayoutView="0" workbookViewId="0" topLeftCell="A1">
      <selection activeCell="A23" sqref="A23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5" t="s">
        <v>28</v>
      </c>
      <c r="O1" s="546"/>
      <c r="P1" s="546"/>
      <c r="Q1" s="547"/>
    </row>
    <row r="2" ht="7.5" customHeight="1" thickBot="1"/>
    <row r="3" spans="1:17" ht="24" customHeight="1">
      <c r="A3" s="553" t="s">
        <v>39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5"/>
    </row>
    <row r="4" spans="1:17" ht="18" customHeight="1" thickBot="1">
      <c r="A4" s="556" t="s">
        <v>38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</row>
    <row r="5" spans="1:17" ht="15" thickBot="1">
      <c r="A5" s="559" t="s">
        <v>37</v>
      </c>
      <c r="B5" s="548" t="s">
        <v>36</v>
      </c>
      <c r="C5" s="549"/>
      <c r="D5" s="549"/>
      <c r="E5" s="549"/>
      <c r="F5" s="550"/>
      <c r="G5" s="550"/>
      <c r="H5" s="550"/>
      <c r="I5" s="551"/>
      <c r="J5" s="549" t="s">
        <v>35</v>
      </c>
      <c r="K5" s="549"/>
      <c r="L5" s="549"/>
      <c r="M5" s="549"/>
      <c r="N5" s="549"/>
      <c r="O5" s="549"/>
      <c r="P5" s="549"/>
      <c r="Q5" s="552"/>
    </row>
    <row r="6" spans="1:17" s="120" customFormat="1" ht="25.5" customHeight="1" thickBot="1">
      <c r="A6" s="560"/>
      <c r="B6" s="542" t="s">
        <v>164</v>
      </c>
      <c r="C6" s="543"/>
      <c r="D6" s="544"/>
      <c r="E6" s="540" t="s">
        <v>34</v>
      </c>
      <c r="F6" s="542" t="s">
        <v>165</v>
      </c>
      <c r="G6" s="543"/>
      <c r="H6" s="544"/>
      <c r="I6" s="538" t="s">
        <v>33</v>
      </c>
      <c r="J6" s="542" t="s">
        <v>166</v>
      </c>
      <c r="K6" s="543"/>
      <c r="L6" s="544"/>
      <c r="M6" s="540" t="s">
        <v>34</v>
      </c>
      <c r="N6" s="542" t="s">
        <v>167</v>
      </c>
      <c r="O6" s="543"/>
      <c r="P6" s="544"/>
      <c r="Q6" s="540" t="s">
        <v>33</v>
      </c>
    </row>
    <row r="7" spans="1:17" s="115" customFormat="1" ht="15" thickBot="1">
      <c r="A7" s="561"/>
      <c r="B7" s="119" t="s">
        <v>22</v>
      </c>
      <c r="C7" s="116" t="s">
        <v>21</v>
      </c>
      <c r="D7" s="116" t="s">
        <v>17</v>
      </c>
      <c r="E7" s="541"/>
      <c r="F7" s="119" t="s">
        <v>22</v>
      </c>
      <c r="G7" s="117" t="s">
        <v>21</v>
      </c>
      <c r="H7" s="116" t="s">
        <v>17</v>
      </c>
      <c r="I7" s="539"/>
      <c r="J7" s="119" t="s">
        <v>22</v>
      </c>
      <c r="K7" s="116" t="s">
        <v>21</v>
      </c>
      <c r="L7" s="117" t="s">
        <v>17</v>
      </c>
      <c r="M7" s="541"/>
      <c r="N7" s="118" t="s">
        <v>22</v>
      </c>
      <c r="O7" s="117" t="s">
        <v>21</v>
      </c>
      <c r="P7" s="116" t="s">
        <v>17</v>
      </c>
      <c r="Q7" s="541"/>
    </row>
    <row r="8" spans="1:17" s="96" customFormat="1" ht="16.5" customHeight="1" thickBot="1">
      <c r="A8" s="114" t="s">
        <v>24</v>
      </c>
      <c r="B8" s="110">
        <f>SUM(B9:B21)</f>
        <v>1389091</v>
      </c>
      <c r="C8" s="109">
        <f>SUM(C9:C21)</f>
        <v>66605</v>
      </c>
      <c r="D8" s="109">
        <f aca="true" t="shared" si="0" ref="D8:D14">C8+B8</f>
        <v>1455696</v>
      </c>
      <c r="E8" s="111">
        <f aca="true" t="shared" si="1" ref="E8:E14">(D8/$D$8)</f>
        <v>1</v>
      </c>
      <c r="F8" s="110">
        <f>SUM(F9:F21)</f>
        <v>1148927</v>
      </c>
      <c r="G8" s="109">
        <f>SUM(G9:G21)</f>
        <v>61764</v>
      </c>
      <c r="H8" s="109">
        <f aca="true" t="shared" si="2" ref="H8:H14">G8+F8</f>
        <v>1210691</v>
      </c>
      <c r="I8" s="108">
        <f aca="true" t="shared" si="3" ref="I8:I14">(D8/H8-1)*100</f>
        <v>20.236790394906713</v>
      </c>
      <c r="J8" s="113">
        <f>SUM(J9:J21)</f>
        <v>11571064</v>
      </c>
      <c r="K8" s="112">
        <f>SUM(K9:K21)</f>
        <v>619766</v>
      </c>
      <c r="L8" s="109">
        <f aca="true" t="shared" si="4" ref="L8:L14">K8+J8</f>
        <v>12190830</v>
      </c>
      <c r="M8" s="111">
        <f aca="true" t="shared" si="5" ref="M8:M14">(L8/$L$8)</f>
        <v>1</v>
      </c>
      <c r="N8" s="110">
        <f>SUM(N9:N21)</f>
        <v>10045850</v>
      </c>
      <c r="O8" s="109">
        <f>SUM(O9:O21)</f>
        <v>609333</v>
      </c>
      <c r="P8" s="109">
        <f aca="true" t="shared" si="6" ref="P8:P14">O8+N8</f>
        <v>10655183</v>
      </c>
      <c r="Q8" s="108">
        <f aca="true" t="shared" si="7" ref="Q8:Q14">(L8/P8-1)*100</f>
        <v>14.412206716674891</v>
      </c>
    </row>
    <row r="9" spans="1:17" s="96" customFormat="1" ht="18" customHeight="1" thickTop="1">
      <c r="A9" s="107" t="s">
        <v>168</v>
      </c>
      <c r="B9" s="104">
        <v>833511</v>
      </c>
      <c r="C9" s="103">
        <v>29470</v>
      </c>
      <c r="D9" s="103">
        <f t="shared" si="0"/>
        <v>862981</v>
      </c>
      <c r="E9" s="105">
        <f t="shared" si="1"/>
        <v>0.5928305085677229</v>
      </c>
      <c r="F9" s="104">
        <v>677542</v>
      </c>
      <c r="G9" s="103">
        <v>20865</v>
      </c>
      <c r="H9" s="103">
        <f t="shared" si="2"/>
        <v>698407</v>
      </c>
      <c r="I9" s="106">
        <f t="shared" si="3"/>
        <v>23.56419680787849</v>
      </c>
      <c r="J9" s="104">
        <v>6873991</v>
      </c>
      <c r="K9" s="103">
        <v>255085</v>
      </c>
      <c r="L9" s="103">
        <f t="shared" si="4"/>
        <v>7129076</v>
      </c>
      <c r="M9" s="105">
        <f t="shared" si="5"/>
        <v>0.5847900430077362</v>
      </c>
      <c r="N9" s="104">
        <v>5641585</v>
      </c>
      <c r="O9" s="103">
        <v>229718</v>
      </c>
      <c r="P9" s="103">
        <f t="shared" si="6"/>
        <v>5871303</v>
      </c>
      <c r="Q9" s="102">
        <f t="shared" si="7"/>
        <v>21.422382731737734</v>
      </c>
    </row>
    <row r="10" spans="1:17" s="96" customFormat="1" ht="18" customHeight="1">
      <c r="A10" s="107" t="s">
        <v>224</v>
      </c>
      <c r="B10" s="104">
        <v>253572</v>
      </c>
      <c r="C10" s="103">
        <v>0</v>
      </c>
      <c r="D10" s="103">
        <f t="shared" si="0"/>
        <v>253572</v>
      </c>
      <c r="E10" s="105">
        <f t="shared" si="1"/>
        <v>0.1741929633659775</v>
      </c>
      <c r="F10" s="104">
        <v>226826</v>
      </c>
      <c r="G10" s="103"/>
      <c r="H10" s="103">
        <f t="shared" si="2"/>
        <v>226826</v>
      </c>
      <c r="I10" s="106">
        <f t="shared" si="3"/>
        <v>11.79141720966732</v>
      </c>
      <c r="J10" s="104">
        <v>2291441</v>
      </c>
      <c r="K10" s="103">
        <v>5737</v>
      </c>
      <c r="L10" s="103">
        <f t="shared" si="4"/>
        <v>2297178</v>
      </c>
      <c r="M10" s="105">
        <f t="shared" si="5"/>
        <v>0.18843491378355698</v>
      </c>
      <c r="N10" s="104">
        <v>2014360</v>
      </c>
      <c r="O10" s="103">
        <v>3357</v>
      </c>
      <c r="P10" s="103">
        <f t="shared" si="6"/>
        <v>2017717</v>
      </c>
      <c r="Q10" s="102">
        <f t="shared" si="7"/>
        <v>13.850356615917892</v>
      </c>
    </row>
    <row r="11" spans="1:17" s="96" customFormat="1" ht="18" customHeight="1">
      <c r="A11" s="107" t="s">
        <v>169</v>
      </c>
      <c r="B11" s="104">
        <v>105357</v>
      </c>
      <c r="C11" s="103">
        <v>0</v>
      </c>
      <c r="D11" s="103">
        <f t="shared" si="0"/>
        <v>105357</v>
      </c>
      <c r="E11" s="105">
        <f t="shared" si="1"/>
        <v>0.07237568833053055</v>
      </c>
      <c r="F11" s="104">
        <v>105470</v>
      </c>
      <c r="G11" s="103"/>
      <c r="H11" s="103">
        <f t="shared" si="2"/>
        <v>105470</v>
      </c>
      <c r="I11" s="106">
        <f t="shared" si="3"/>
        <v>-0.10713947093959897</v>
      </c>
      <c r="J11" s="104">
        <v>984512</v>
      </c>
      <c r="K11" s="103"/>
      <c r="L11" s="103">
        <f t="shared" si="4"/>
        <v>984512</v>
      </c>
      <c r="M11" s="105">
        <f t="shared" si="5"/>
        <v>0.08075840611344756</v>
      </c>
      <c r="N11" s="104">
        <v>1274079</v>
      </c>
      <c r="O11" s="103">
        <v>740</v>
      </c>
      <c r="P11" s="103">
        <f t="shared" si="6"/>
        <v>1274819</v>
      </c>
      <c r="Q11" s="102">
        <f t="shared" si="7"/>
        <v>-22.772409259667448</v>
      </c>
    </row>
    <row r="12" spans="1:17" s="96" customFormat="1" ht="18" customHeight="1">
      <c r="A12" s="107" t="s">
        <v>170</v>
      </c>
      <c r="B12" s="104">
        <v>64196</v>
      </c>
      <c r="C12" s="103">
        <v>72</v>
      </c>
      <c r="D12" s="103">
        <f t="shared" si="0"/>
        <v>64268</v>
      </c>
      <c r="E12" s="105">
        <f t="shared" si="1"/>
        <v>0.04414932788164562</v>
      </c>
      <c r="F12" s="104">
        <v>72259</v>
      </c>
      <c r="G12" s="103">
        <v>1297</v>
      </c>
      <c r="H12" s="103">
        <f t="shared" si="2"/>
        <v>73556</v>
      </c>
      <c r="I12" s="106">
        <f t="shared" si="3"/>
        <v>-12.627114035564734</v>
      </c>
      <c r="J12" s="104">
        <v>553099</v>
      </c>
      <c r="K12" s="103">
        <v>1441</v>
      </c>
      <c r="L12" s="103">
        <f t="shared" si="4"/>
        <v>554540</v>
      </c>
      <c r="M12" s="105">
        <f t="shared" si="5"/>
        <v>0.045488289148482915</v>
      </c>
      <c r="N12" s="104">
        <v>573240</v>
      </c>
      <c r="O12" s="103">
        <v>40474</v>
      </c>
      <c r="P12" s="103">
        <f t="shared" si="6"/>
        <v>613714</v>
      </c>
      <c r="Q12" s="102">
        <f t="shared" si="7"/>
        <v>-9.641950485079365</v>
      </c>
    </row>
    <row r="13" spans="1:17" s="96" customFormat="1" ht="18" customHeight="1">
      <c r="A13" s="492" t="s">
        <v>171</v>
      </c>
      <c r="B13" s="493">
        <v>59111</v>
      </c>
      <c r="C13" s="494">
        <v>0</v>
      </c>
      <c r="D13" s="494">
        <f t="shared" si="0"/>
        <v>59111</v>
      </c>
      <c r="E13" s="495">
        <f t="shared" si="1"/>
        <v>0.040606692606148534</v>
      </c>
      <c r="F13" s="493"/>
      <c r="G13" s="494"/>
      <c r="H13" s="494">
        <f t="shared" si="2"/>
        <v>0</v>
      </c>
      <c r="I13" s="496"/>
      <c r="J13" s="493">
        <v>212665</v>
      </c>
      <c r="K13" s="494"/>
      <c r="L13" s="494">
        <f t="shared" si="4"/>
        <v>212665</v>
      </c>
      <c r="M13" s="495">
        <f t="shared" si="5"/>
        <v>0.017444669476975726</v>
      </c>
      <c r="N13" s="493"/>
      <c r="O13" s="494"/>
      <c r="P13" s="494">
        <f t="shared" si="6"/>
        <v>0</v>
      </c>
      <c r="Q13" s="497"/>
    </row>
    <row r="14" spans="1:17" s="96" customFormat="1" ht="18" customHeight="1">
      <c r="A14" s="107" t="s">
        <v>172</v>
      </c>
      <c r="B14" s="104">
        <v>50467</v>
      </c>
      <c r="C14" s="103">
        <v>0</v>
      </c>
      <c r="D14" s="103">
        <f t="shared" si="0"/>
        <v>50467</v>
      </c>
      <c r="E14" s="105">
        <f t="shared" si="1"/>
        <v>0.0346686396060716</v>
      </c>
      <c r="F14" s="104">
        <v>46361</v>
      </c>
      <c r="G14" s="103"/>
      <c r="H14" s="103">
        <f t="shared" si="2"/>
        <v>46361</v>
      </c>
      <c r="I14" s="106">
        <f t="shared" si="3"/>
        <v>8.856582040939575</v>
      </c>
      <c r="J14" s="104">
        <v>464156</v>
      </c>
      <c r="K14" s="103"/>
      <c r="L14" s="103">
        <f t="shared" si="4"/>
        <v>464156</v>
      </c>
      <c r="M14" s="105">
        <f t="shared" si="5"/>
        <v>0.03807419183107303</v>
      </c>
      <c r="N14" s="104">
        <v>371358</v>
      </c>
      <c r="O14" s="103">
        <v>1422</v>
      </c>
      <c r="P14" s="103">
        <f t="shared" si="6"/>
        <v>372780</v>
      </c>
      <c r="Q14" s="102">
        <f t="shared" si="7"/>
        <v>24.51204463758785</v>
      </c>
    </row>
    <row r="15" spans="1:17" s="96" customFormat="1" ht="18" customHeight="1">
      <c r="A15" s="107" t="s">
        <v>173</v>
      </c>
      <c r="B15" s="104">
        <v>22877</v>
      </c>
      <c r="C15" s="103">
        <v>0</v>
      </c>
      <c r="D15" s="103">
        <f>C15+B15</f>
        <v>22877</v>
      </c>
      <c r="E15" s="105">
        <f>(D15/$D$8)</f>
        <v>0.015715506534331344</v>
      </c>
      <c r="F15" s="104">
        <v>20469</v>
      </c>
      <c r="G15" s="103"/>
      <c r="H15" s="103">
        <f>G15+F15</f>
        <v>20469</v>
      </c>
      <c r="I15" s="106">
        <f>(D15/H15-1)*100</f>
        <v>11.764131125116029</v>
      </c>
      <c r="J15" s="104">
        <v>191200</v>
      </c>
      <c r="K15" s="103"/>
      <c r="L15" s="103">
        <f>K15+J15</f>
        <v>191200</v>
      </c>
      <c r="M15" s="105">
        <f>(L15/$L$8)</f>
        <v>0.015683919798733965</v>
      </c>
      <c r="N15" s="104">
        <v>171228</v>
      </c>
      <c r="O15" s="103">
        <v>2942</v>
      </c>
      <c r="P15" s="103">
        <f>O15+N15</f>
        <v>174170</v>
      </c>
      <c r="Q15" s="102">
        <f>(L15/P15-1)*100</f>
        <v>9.777803295630715</v>
      </c>
    </row>
    <row r="16" spans="1:17" s="96" customFormat="1" ht="18" customHeight="1">
      <c r="A16" s="107" t="s">
        <v>174</v>
      </c>
      <c r="B16" s="104">
        <v>0</v>
      </c>
      <c r="C16" s="103">
        <v>15966</v>
      </c>
      <c r="D16" s="103">
        <f>C16+B16</f>
        <v>15966</v>
      </c>
      <c r="E16" s="105">
        <f>(D16/$D$8)</f>
        <v>0.01096794935206252</v>
      </c>
      <c r="F16" s="104"/>
      <c r="G16" s="103">
        <v>17621</v>
      </c>
      <c r="H16" s="103">
        <f>G16+F16</f>
        <v>17621</v>
      </c>
      <c r="I16" s="106">
        <f>(D16/H16-1)*100</f>
        <v>-9.39220248567051</v>
      </c>
      <c r="J16" s="104"/>
      <c r="K16" s="103">
        <v>161025</v>
      </c>
      <c r="L16" s="103">
        <f>K16+J16</f>
        <v>161025</v>
      </c>
      <c r="M16" s="105">
        <f>(L16/$L$8)</f>
        <v>0.013208698669409711</v>
      </c>
      <c r="N16" s="104"/>
      <c r="O16" s="103">
        <v>153659</v>
      </c>
      <c r="P16" s="103">
        <f>O16+N16</f>
        <v>153659</v>
      </c>
      <c r="Q16" s="102">
        <f>(L16/P16-1)*100</f>
        <v>4.793731574460325</v>
      </c>
    </row>
    <row r="17" spans="1:17" s="96" customFormat="1" ht="18" customHeight="1">
      <c r="A17" s="107" t="s">
        <v>175</v>
      </c>
      <c r="B17" s="104">
        <v>0</v>
      </c>
      <c r="C17" s="103">
        <v>4805</v>
      </c>
      <c r="D17" s="103">
        <f>C17+B17</f>
        <v>4805</v>
      </c>
      <c r="E17" s="105">
        <f>(D17/$D$8)</f>
        <v>0.003300826546201954</v>
      </c>
      <c r="F17" s="104"/>
      <c r="G17" s="103">
        <v>4346</v>
      </c>
      <c r="H17" s="103">
        <f>G17+F17</f>
        <v>4346</v>
      </c>
      <c r="I17" s="106">
        <f>(D17/H17-1)*100</f>
        <v>10.561435803037277</v>
      </c>
      <c r="J17" s="104"/>
      <c r="K17" s="103">
        <v>35925</v>
      </c>
      <c r="L17" s="103">
        <f>K17+J17</f>
        <v>35925</v>
      </c>
      <c r="M17" s="105">
        <f>(L17/$L$8)</f>
        <v>0.002946887127455637</v>
      </c>
      <c r="N17" s="104"/>
      <c r="O17" s="103">
        <v>25520</v>
      </c>
      <c r="P17" s="103">
        <f>O17+N17</f>
        <v>25520</v>
      </c>
      <c r="Q17" s="102">
        <f>(L17/P17-1)*100</f>
        <v>40.77194357366771</v>
      </c>
    </row>
    <row r="18" spans="1:17" s="96" customFormat="1" ht="18" customHeight="1">
      <c r="A18" s="107" t="s">
        <v>176</v>
      </c>
      <c r="B18" s="104">
        <v>0</v>
      </c>
      <c r="C18" s="103">
        <v>2874</v>
      </c>
      <c r="D18" s="103">
        <f>C18+B18</f>
        <v>2874</v>
      </c>
      <c r="E18" s="105">
        <f>(D18/$D$8)</f>
        <v>0.0019743133181653314</v>
      </c>
      <c r="F18" s="104"/>
      <c r="G18" s="103">
        <v>2386</v>
      </c>
      <c r="H18" s="103">
        <f>G18+F18</f>
        <v>2386</v>
      </c>
      <c r="I18" s="106">
        <f>(D18/H18-1)*100</f>
        <v>20.452640402347022</v>
      </c>
      <c r="J18" s="104"/>
      <c r="K18" s="103">
        <v>27009</v>
      </c>
      <c r="L18" s="103">
        <f>K18+J18</f>
        <v>27009</v>
      </c>
      <c r="M18" s="105">
        <f>(L18/$L$8)</f>
        <v>0.002215517729309653</v>
      </c>
      <c r="N18" s="104"/>
      <c r="O18" s="103">
        <v>19786</v>
      </c>
      <c r="P18" s="103">
        <f>O18+N18</f>
        <v>19786</v>
      </c>
      <c r="Q18" s="102">
        <f>(L18/P18-1)*100</f>
        <v>36.50561002729202</v>
      </c>
    </row>
    <row r="19" spans="1:17" s="96" customFormat="1" ht="18" customHeight="1">
      <c r="A19" s="107" t="s">
        <v>177</v>
      </c>
      <c r="B19" s="104">
        <v>0</v>
      </c>
      <c r="C19" s="103">
        <v>1724</v>
      </c>
      <c r="D19" s="103">
        <f>C19+B19</f>
        <v>1724</v>
      </c>
      <c r="E19" s="105">
        <f>(D19/$D$8)</f>
        <v>0.0011843132082522724</v>
      </c>
      <c r="F19" s="104"/>
      <c r="G19" s="103">
        <v>1955</v>
      </c>
      <c r="H19" s="103">
        <f>G19+F19</f>
        <v>1955</v>
      </c>
      <c r="I19" s="106"/>
      <c r="J19" s="104"/>
      <c r="K19" s="103">
        <v>18927</v>
      </c>
      <c r="L19" s="103">
        <f>K19+J19</f>
        <v>18927</v>
      </c>
      <c r="M19" s="105">
        <f>(L19/$L$8)</f>
        <v>0.0015525604081100303</v>
      </c>
      <c r="N19" s="104"/>
      <c r="O19" s="103">
        <v>16773</v>
      </c>
      <c r="P19" s="103">
        <f>O19+N19</f>
        <v>16773</v>
      </c>
      <c r="Q19" s="102"/>
    </row>
    <row r="20" spans="1:17" s="96" customFormat="1" ht="18" customHeight="1">
      <c r="A20" s="107" t="s">
        <v>178</v>
      </c>
      <c r="B20" s="104">
        <v>0</v>
      </c>
      <c r="C20" s="103">
        <v>907</v>
      </c>
      <c r="D20" s="103">
        <f>C20+B20</f>
        <v>907</v>
      </c>
      <c r="E20" s="105">
        <f>(D20/$D$8)</f>
        <v>0.0006230696519053428</v>
      </c>
      <c r="F20" s="104"/>
      <c r="G20" s="103">
        <v>675</v>
      </c>
      <c r="H20" s="103">
        <f>G20+F20</f>
        <v>675</v>
      </c>
      <c r="I20" s="106">
        <f>(D20/H20-1)*100</f>
        <v>34.37037037037036</v>
      </c>
      <c r="J20" s="104"/>
      <c r="K20" s="103">
        <v>11655</v>
      </c>
      <c r="L20" s="103">
        <f>K20+J20</f>
        <v>11655</v>
      </c>
      <c r="M20" s="105">
        <f>(L20/$L$8)</f>
        <v>0.000956046470995002</v>
      </c>
      <c r="N20" s="104"/>
      <c r="O20" s="103">
        <v>10755</v>
      </c>
      <c r="P20" s="103">
        <f>O20+N20</f>
        <v>10755</v>
      </c>
      <c r="Q20" s="102">
        <f>(L20/P20-1)*100</f>
        <v>8.368200836820083</v>
      </c>
    </row>
    <row r="21" spans="1:17" s="96" customFormat="1" ht="18" customHeight="1" thickBot="1">
      <c r="A21" s="679" t="s">
        <v>179</v>
      </c>
      <c r="B21" s="680">
        <v>0</v>
      </c>
      <c r="C21" s="681">
        <v>10787</v>
      </c>
      <c r="D21" s="681">
        <f>C21+B21</f>
        <v>10787</v>
      </c>
      <c r="E21" s="682">
        <f>(D21/$D$8)</f>
        <v>0.007410201030984491</v>
      </c>
      <c r="F21" s="680">
        <v>0</v>
      </c>
      <c r="G21" s="681">
        <v>12619</v>
      </c>
      <c r="H21" s="681">
        <f>G21+F21</f>
        <v>12619</v>
      </c>
      <c r="I21" s="683">
        <f>(D21/H21-1)*100</f>
        <v>-14.5177906331722</v>
      </c>
      <c r="J21" s="680">
        <v>0</v>
      </c>
      <c r="K21" s="681">
        <v>102962</v>
      </c>
      <c r="L21" s="681">
        <f>K21+J21</f>
        <v>102962</v>
      </c>
      <c r="M21" s="682">
        <f>(L21/$L$8)</f>
        <v>0.008445856434713633</v>
      </c>
      <c r="N21" s="680">
        <v>0</v>
      </c>
      <c r="O21" s="681">
        <v>104187</v>
      </c>
      <c r="P21" s="681">
        <f>O21+N21</f>
        <v>104187</v>
      </c>
      <c r="Q21" s="684">
        <f>(L21/P21-1)*100</f>
        <v>-1.175770489600425</v>
      </c>
    </row>
    <row r="22" s="95" customFormat="1" ht="12.75">
      <c r="A22" s="94" t="s">
        <v>225</v>
      </c>
    </row>
    <row r="23" ht="14.25">
      <c r="A23" s="94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2:Q65536 I22:I65536 Q3 I3 I5 Q5">
    <cfRule type="cellIs" priority="3" dxfId="91" operator="lessThan" stopIfTrue="1">
      <formula>0</formula>
    </cfRule>
  </conditionalFormatting>
  <conditionalFormatting sqref="I8:I21 Q8:Q21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4"/>
  <sheetViews>
    <sheetView showGridLines="0" zoomScale="90" zoomScaleNormal="90" zoomScalePageLayoutView="0" workbookViewId="0" topLeftCell="A1">
      <pane xSplit="22320" topLeftCell="A1" activePane="topLeft" state="split"/>
      <selection pane="topLeft" activeCell="A11" sqref="A11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5" t="s">
        <v>28</v>
      </c>
      <c r="O1" s="546"/>
      <c r="P1" s="546"/>
      <c r="Q1" s="547"/>
    </row>
    <row r="2" ht="7.5" customHeight="1" thickBot="1"/>
    <row r="3" spans="1:17" ht="24" customHeight="1">
      <c r="A3" s="553" t="s">
        <v>41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5"/>
    </row>
    <row r="4" spans="1:17" ht="16.5" customHeight="1" thickBot="1">
      <c r="A4" s="556" t="s">
        <v>38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</row>
    <row r="5" spans="1:17" ht="15" thickBot="1">
      <c r="A5" s="559" t="s">
        <v>37</v>
      </c>
      <c r="B5" s="548" t="s">
        <v>36</v>
      </c>
      <c r="C5" s="549"/>
      <c r="D5" s="549"/>
      <c r="E5" s="549"/>
      <c r="F5" s="550"/>
      <c r="G5" s="550"/>
      <c r="H5" s="550"/>
      <c r="I5" s="551"/>
      <c r="J5" s="549" t="s">
        <v>35</v>
      </c>
      <c r="K5" s="549"/>
      <c r="L5" s="549"/>
      <c r="M5" s="549"/>
      <c r="N5" s="549"/>
      <c r="O5" s="549"/>
      <c r="P5" s="549"/>
      <c r="Q5" s="552"/>
    </row>
    <row r="6" spans="1:17" s="120" customFormat="1" ht="25.5" customHeight="1" thickBot="1">
      <c r="A6" s="560"/>
      <c r="B6" s="542" t="s">
        <v>164</v>
      </c>
      <c r="C6" s="543"/>
      <c r="D6" s="544"/>
      <c r="E6" s="540" t="s">
        <v>34</v>
      </c>
      <c r="F6" s="542" t="s">
        <v>165</v>
      </c>
      <c r="G6" s="543"/>
      <c r="H6" s="544"/>
      <c r="I6" s="538" t="s">
        <v>33</v>
      </c>
      <c r="J6" s="542" t="s">
        <v>166</v>
      </c>
      <c r="K6" s="543"/>
      <c r="L6" s="544"/>
      <c r="M6" s="540" t="s">
        <v>34</v>
      </c>
      <c r="N6" s="542" t="s">
        <v>167</v>
      </c>
      <c r="O6" s="543"/>
      <c r="P6" s="544"/>
      <c r="Q6" s="540" t="s">
        <v>33</v>
      </c>
    </row>
    <row r="7" spans="1:17" s="115" customFormat="1" ht="15" thickBot="1">
      <c r="A7" s="561"/>
      <c r="B7" s="119" t="s">
        <v>22</v>
      </c>
      <c r="C7" s="116" t="s">
        <v>21</v>
      </c>
      <c r="D7" s="116" t="s">
        <v>17</v>
      </c>
      <c r="E7" s="541"/>
      <c r="F7" s="119" t="s">
        <v>22</v>
      </c>
      <c r="G7" s="117" t="s">
        <v>21</v>
      </c>
      <c r="H7" s="116" t="s">
        <v>17</v>
      </c>
      <c r="I7" s="539"/>
      <c r="J7" s="119" t="s">
        <v>22</v>
      </c>
      <c r="K7" s="116" t="s">
        <v>21</v>
      </c>
      <c r="L7" s="117" t="s">
        <v>17</v>
      </c>
      <c r="M7" s="541"/>
      <c r="N7" s="118" t="s">
        <v>22</v>
      </c>
      <c r="O7" s="117" t="s">
        <v>21</v>
      </c>
      <c r="P7" s="116" t="s">
        <v>17</v>
      </c>
      <c r="Q7" s="541"/>
    </row>
    <row r="8" spans="1:17" s="122" customFormat="1" ht="16.5" customHeight="1" thickBot="1">
      <c r="A8" s="127" t="s">
        <v>24</v>
      </c>
      <c r="B8" s="125">
        <f>SUM(B9:B21)</f>
        <v>9896.952999999998</v>
      </c>
      <c r="C8" s="124">
        <f>SUM(C9:C21)</f>
        <v>1184.6799999999998</v>
      </c>
      <c r="D8" s="124">
        <f aca="true" t="shared" si="0" ref="D8:D21">C8+B8</f>
        <v>11081.632999999998</v>
      </c>
      <c r="E8" s="126">
        <f aca="true" t="shared" si="1" ref="E8:E14">(D8/$D$8)</f>
        <v>1</v>
      </c>
      <c r="F8" s="125">
        <f>SUM(F9:F21)</f>
        <v>10798.104999999998</v>
      </c>
      <c r="G8" s="124">
        <f>SUM(G9:G21)</f>
        <v>1398.1459999999995</v>
      </c>
      <c r="H8" s="124">
        <f aca="true" t="shared" si="2" ref="H8:H21">G8+F8</f>
        <v>12196.250999999997</v>
      </c>
      <c r="I8" s="123">
        <f aca="true" t="shared" si="3" ref="I8:I15">(D8/H8-1)*100</f>
        <v>-9.139021491112299</v>
      </c>
      <c r="J8" s="125">
        <f>SUM(J9:J21)</f>
        <v>91947.96600000004</v>
      </c>
      <c r="K8" s="124">
        <f>SUM(K9:K21)</f>
        <v>11281.496999999996</v>
      </c>
      <c r="L8" s="124">
        <f aca="true" t="shared" si="4" ref="L8:L21">K8+J8</f>
        <v>103229.46300000005</v>
      </c>
      <c r="M8" s="126">
        <f aca="true" t="shared" si="5" ref="M8:M14">(L8/$L$8)</f>
        <v>1</v>
      </c>
      <c r="N8" s="125">
        <f>SUM(N9:N21)</f>
        <v>88078.52700000002</v>
      </c>
      <c r="O8" s="124">
        <f>SUM(O9:O21)</f>
        <v>9949.663999999993</v>
      </c>
      <c r="P8" s="124">
        <f aca="true" t="shared" si="6" ref="P8:P21">O8+N8</f>
        <v>98028.191</v>
      </c>
      <c r="Q8" s="123">
        <f aca="true" t="shared" si="7" ref="Q8:Q15">(L8/P8-1)*100</f>
        <v>5.305894097341901</v>
      </c>
    </row>
    <row r="9" spans="1:17" s="96" customFormat="1" ht="16.5" customHeight="1" thickTop="1">
      <c r="A9" s="107" t="s">
        <v>168</v>
      </c>
      <c r="B9" s="104">
        <v>4134.517999999999</v>
      </c>
      <c r="C9" s="103">
        <v>246.21800000000002</v>
      </c>
      <c r="D9" s="103">
        <f t="shared" si="0"/>
        <v>4380.735999999999</v>
      </c>
      <c r="E9" s="105">
        <f t="shared" si="1"/>
        <v>0.3953150226144468</v>
      </c>
      <c r="F9" s="104">
        <v>3427.8769999999986</v>
      </c>
      <c r="G9" s="103">
        <v>158.823</v>
      </c>
      <c r="H9" s="103">
        <f t="shared" si="2"/>
        <v>3586.6999999999985</v>
      </c>
      <c r="I9" s="106">
        <f t="shared" si="3"/>
        <v>22.138344439178105</v>
      </c>
      <c r="J9" s="104">
        <v>34573.01499999999</v>
      </c>
      <c r="K9" s="103">
        <v>1744.827</v>
      </c>
      <c r="L9" s="103">
        <f t="shared" si="4"/>
        <v>36317.84199999999</v>
      </c>
      <c r="M9" s="105">
        <f t="shared" si="5"/>
        <v>0.3518166320404086</v>
      </c>
      <c r="N9" s="104">
        <v>28001.465999999997</v>
      </c>
      <c r="O9" s="103">
        <v>1278.043</v>
      </c>
      <c r="P9" s="103">
        <f t="shared" si="6"/>
        <v>29279.509</v>
      </c>
      <c r="Q9" s="102">
        <f t="shared" si="7"/>
        <v>24.038425644364423</v>
      </c>
    </row>
    <row r="10" spans="1:17" s="96" customFormat="1" ht="16.5" customHeight="1">
      <c r="A10" s="107" t="s">
        <v>224</v>
      </c>
      <c r="B10" s="104">
        <v>1390.3079999999982</v>
      </c>
      <c r="C10" s="103">
        <v>0</v>
      </c>
      <c r="D10" s="103">
        <f t="shared" si="0"/>
        <v>1390.3079999999982</v>
      </c>
      <c r="E10" s="105">
        <f t="shared" si="1"/>
        <v>0.12546057065777205</v>
      </c>
      <c r="F10" s="104">
        <v>975.9639999999981</v>
      </c>
      <c r="G10" s="103"/>
      <c r="H10" s="103">
        <f t="shared" si="2"/>
        <v>975.9639999999981</v>
      </c>
      <c r="I10" s="106">
        <f t="shared" si="3"/>
        <v>42.45484464590916</v>
      </c>
      <c r="J10" s="104">
        <v>11391.502000000055</v>
      </c>
      <c r="K10" s="103">
        <v>1.0010000000000001</v>
      </c>
      <c r="L10" s="103">
        <f t="shared" si="4"/>
        <v>11392.503000000055</v>
      </c>
      <c r="M10" s="105">
        <f t="shared" si="5"/>
        <v>0.11036096351678251</v>
      </c>
      <c r="N10" s="104">
        <v>6274.015000000027</v>
      </c>
      <c r="O10" s="103"/>
      <c r="P10" s="103">
        <f t="shared" si="6"/>
        <v>6274.015000000027</v>
      </c>
      <c r="Q10" s="102">
        <f t="shared" si="7"/>
        <v>81.58233603203063</v>
      </c>
    </row>
    <row r="11" spans="1:17" s="96" customFormat="1" ht="16.5" customHeight="1">
      <c r="A11" s="107" t="s">
        <v>180</v>
      </c>
      <c r="B11" s="104">
        <v>1182.472</v>
      </c>
      <c r="C11" s="103">
        <v>0</v>
      </c>
      <c r="D11" s="103">
        <f t="shared" si="0"/>
        <v>1182.472</v>
      </c>
      <c r="E11" s="105">
        <f t="shared" si="1"/>
        <v>0.10670557308656586</v>
      </c>
      <c r="F11" s="104">
        <v>1973.967</v>
      </c>
      <c r="G11" s="103"/>
      <c r="H11" s="103">
        <f t="shared" si="2"/>
        <v>1973.967</v>
      </c>
      <c r="I11" s="106">
        <f t="shared" si="3"/>
        <v>-40.0966682827018</v>
      </c>
      <c r="J11" s="104">
        <v>16339.755999999998</v>
      </c>
      <c r="K11" s="103"/>
      <c r="L11" s="103">
        <f t="shared" si="4"/>
        <v>16339.755999999998</v>
      </c>
      <c r="M11" s="105">
        <f t="shared" si="5"/>
        <v>0.15828577932251756</v>
      </c>
      <c r="N11" s="104">
        <v>17762.418</v>
      </c>
      <c r="O11" s="103"/>
      <c r="P11" s="103">
        <f t="shared" si="6"/>
        <v>17762.418</v>
      </c>
      <c r="Q11" s="102">
        <f t="shared" si="7"/>
        <v>-8.009393766096506</v>
      </c>
    </row>
    <row r="12" spans="1:17" s="96" customFormat="1" ht="16.5" customHeight="1">
      <c r="A12" s="107" t="s">
        <v>181</v>
      </c>
      <c r="B12" s="104">
        <v>712.4950000000001</v>
      </c>
      <c r="C12" s="103">
        <v>0</v>
      </c>
      <c r="D12" s="103">
        <f t="shared" si="0"/>
        <v>712.4950000000001</v>
      </c>
      <c r="E12" s="105">
        <f t="shared" si="1"/>
        <v>0.06429512690052092</v>
      </c>
      <c r="F12" s="104">
        <v>1026.951</v>
      </c>
      <c r="G12" s="103"/>
      <c r="H12" s="103">
        <f t="shared" si="2"/>
        <v>1026.951</v>
      </c>
      <c r="I12" s="106">
        <f t="shared" si="3"/>
        <v>-30.62035092229326</v>
      </c>
      <c r="J12" s="104">
        <v>8061.1849999999995</v>
      </c>
      <c r="K12" s="103"/>
      <c r="L12" s="103">
        <f t="shared" si="4"/>
        <v>8061.1849999999995</v>
      </c>
      <c r="M12" s="105">
        <f t="shared" si="5"/>
        <v>0.078089963521364</v>
      </c>
      <c r="N12" s="104">
        <v>8306.533999999998</v>
      </c>
      <c r="O12" s="103"/>
      <c r="P12" s="103">
        <f t="shared" si="6"/>
        <v>8306.533999999998</v>
      </c>
      <c r="Q12" s="102">
        <f t="shared" si="7"/>
        <v>-2.9536868205198297</v>
      </c>
    </row>
    <row r="13" spans="1:17" s="96" customFormat="1" ht="16.5" customHeight="1">
      <c r="A13" s="107" t="s">
        <v>169</v>
      </c>
      <c r="B13" s="104">
        <v>668.805</v>
      </c>
      <c r="C13" s="103">
        <v>0</v>
      </c>
      <c r="D13" s="103">
        <f t="shared" si="0"/>
        <v>668.805</v>
      </c>
      <c r="E13" s="105">
        <f t="shared" si="1"/>
        <v>0.060352567171282435</v>
      </c>
      <c r="F13" s="104">
        <v>637.6450000000001</v>
      </c>
      <c r="G13" s="103"/>
      <c r="H13" s="103">
        <f t="shared" si="2"/>
        <v>637.6450000000001</v>
      </c>
      <c r="I13" s="106">
        <f t="shared" si="3"/>
        <v>4.886731645351228</v>
      </c>
      <c r="J13" s="104">
        <v>5513.870000000002</v>
      </c>
      <c r="K13" s="103"/>
      <c r="L13" s="103">
        <f t="shared" si="4"/>
        <v>5513.870000000002</v>
      </c>
      <c r="M13" s="105">
        <f t="shared" si="5"/>
        <v>0.053413723560685376</v>
      </c>
      <c r="N13" s="104">
        <v>8122.648999999998</v>
      </c>
      <c r="O13" s="103"/>
      <c r="P13" s="103">
        <f t="shared" si="6"/>
        <v>8122.648999999998</v>
      </c>
      <c r="Q13" s="102">
        <f t="shared" si="7"/>
        <v>-32.11734250735193</v>
      </c>
    </row>
    <row r="14" spans="1:17" s="96" customFormat="1" ht="16.5" customHeight="1">
      <c r="A14" s="107" t="s">
        <v>182</v>
      </c>
      <c r="B14" s="104">
        <v>446.61999999999995</v>
      </c>
      <c r="C14" s="103">
        <v>0</v>
      </c>
      <c r="D14" s="103">
        <f t="shared" si="0"/>
        <v>446.61999999999995</v>
      </c>
      <c r="E14" s="105">
        <f t="shared" si="1"/>
        <v>0.04030272433674712</v>
      </c>
      <c r="F14" s="104">
        <v>1431.6850000000002</v>
      </c>
      <c r="G14" s="103"/>
      <c r="H14" s="103">
        <f t="shared" si="2"/>
        <v>1431.6850000000002</v>
      </c>
      <c r="I14" s="106">
        <f t="shared" si="3"/>
        <v>-68.80459039523359</v>
      </c>
      <c r="J14" s="104">
        <v>5565.387</v>
      </c>
      <c r="K14" s="103"/>
      <c r="L14" s="103">
        <f t="shared" si="4"/>
        <v>5565.387</v>
      </c>
      <c r="M14" s="105">
        <f t="shared" si="5"/>
        <v>0.05391277682031531</v>
      </c>
      <c r="N14" s="104">
        <v>10687.695999999994</v>
      </c>
      <c r="O14" s="103"/>
      <c r="P14" s="103">
        <f t="shared" si="6"/>
        <v>10687.695999999994</v>
      </c>
      <c r="Q14" s="102">
        <f t="shared" si="7"/>
        <v>-47.92715848205261</v>
      </c>
    </row>
    <row r="15" spans="1:17" s="96" customFormat="1" ht="16.5" customHeight="1">
      <c r="A15" s="107" t="s">
        <v>183</v>
      </c>
      <c r="B15" s="104">
        <v>0</v>
      </c>
      <c r="C15" s="103">
        <v>343.7539999999999</v>
      </c>
      <c r="D15" s="103">
        <f>C15+B15</f>
        <v>343.7539999999999</v>
      </c>
      <c r="E15" s="105">
        <f>(D15/$D$8)</f>
        <v>0.031020157408208696</v>
      </c>
      <c r="F15" s="104"/>
      <c r="G15" s="103">
        <v>515.9279999999999</v>
      </c>
      <c r="H15" s="103">
        <f>G15+F15</f>
        <v>515.9279999999999</v>
      </c>
      <c r="I15" s="106">
        <f t="shared" si="3"/>
        <v>-33.37171078134934</v>
      </c>
      <c r="J15" s="104"/>
      <c r="K15" s="103">
        <v>3596.8640000000023</v>
      </c>
      <c r="L15" s="103">
        <f>K15+J15</f>
        <v>3596.8640000000023</v>
      </c>
      <c r="M15" s="105">
        <f>(L15/$L$8)</f>
        <v>0.03484338574927975</v>
      </c>
      <c r="N15" s="104"/>
      <c r="O15" s="103">
        <v>1913.8380000000002</v>
      </c>
      <c r="P15" s="103">
        <f>O15+N15</f>
        <v>1913.8380000000002</v>
      </c>
      <c r="Q15" s="102">
        <f t="shared" si="7"/>
        <v>87.93983607807985</v>
      </c>
    </row>
    <row r="16" spans="1:17" s="96" customFormat="1" ht="16.5" customHeight="1">
      <c r="A16" s="492" t="s">
        <v>184</v>
      </c>
      <c r="B16" s="493">
        <v>289.07399999999996</v>
      </c>
      <c r="C16" s="494">
        <v>0</v>
      </c>
      <c r="D16" s="494">
        <f>C16+B16</f>
        <v>289.07399999999996</v>
      </c>
      <c r="E16" s="495">
        <f>(D16/$D$8)</f>
        <v>0.026085866586630327</v>
      </c>
      <c r="F16" s="493">
        <v>296.01</v>
      </c>
      <c r="G16" s="494"/>
      <c r="H16" s="494">
        <f>G16+F16</f>
        <v>296.01</v>
      </c>
      <c r="I16" s="496">
        <f aca="true" t="shared" si="8" ref="I16:I21">(D16/H16-1)*100</f>
        <v>-2.3431640822945243</v>
      </c>
      <c r="J16" s="493">
        <v>2216.149</v>
      </c>
      <c r="K16" s="494"/>
      <c r="L16" s="494">
        <f>K16+J16</f>
        <v>2216.149</v>
      </c>
      <c r="M16" s="495">
        <f>(L16/$L$8)</f>
        <v>0.02146818297407978</v>
      </c>
      <c r="N16" s="493">
        <v>1348.3970000000002</v>
      </c>
      <c r="O16" s="494"/>
      <c r="P16" s="494">
        <f>O16+N16</f>
        <v>1348.3970000000002</v>
      </c>
      <c r="Q16" s="497">
        <f>(L16/P16-1)*100</f>
        <v>64.3543407468275</v>
      </c>
    </row>
    <row r="17" spans="1:17" s="96" customFormat="1" ht="16.5" customHeight="1">
      <c r="A17" s="107" t="s">
        <v>185</v>
      </c>
      <c r="B17" s="104">
        <v>282.00000000000006</v>
      </c>
      <c r="C17" s="103">
        <v>0</v>
      </c>
      <c r="D17" s="103">
        <f t="shared" si="0"/>
        <v>282.00000000000006</v>
      </c>
      <c r="E17" s="105">
        <f>(D17/$D$8)</f>
        <v>0.025447513015455402</v>
      </c>
      <c r="F17" s="104">
        <v>281.53499999999997</v>
      </c>
      <c r="G17" s="103"/>
      <c r="H17" s="103">
        <f t="shared" si="2"/>
        <v>281.53499999999997</v>
      </c>
      <c r="I17" s="106">
        <f t="shared" si="8"/>
        <v>0.16516596515534498</v>
      </c>
      <c r="J17" s="104">
        <v>2358.322</v>
      </c>
      <c r="K17" s="103"/>
      <c r="L17" s="103">
        <f t="shared" si="4"/>
        <v>2358.322</v>
      </c>
      <c r="M17" s="105">
        <f>(L17/$L$8)</f>
        <v>0.022845435125435062</v>
      </c>
      <c r="N17" s="104">
        <v>1788.3240000000003</v>
      </c>
      <c r="O17" s="103"/>
      <c r="P17" s="103">
        <f t="shared" si="6"/>
        <v>1788.3240000000003</v>
      </c>
      <c r="Q17" s="102">
        <f>(L17/P17-1)*100</f>
        <v>31.873307074109604</v>
      </c>
    </row>
    <row r="18" spans="1:17" s="96" customFormat="1" ht="16.5" customHeight="1">
      <c r="A18" s="107" t="s">
        <v>178</v>
      </c>
      <c r="B18" s="104">
        <v>265.08</v>
      </c>
      <c r="C18" s="103">
        <v>0</v>
      </c>
      <c r="D18" s="103">
        <f t="shared" si="0"/>
        <v>265.08</v>
      </c>
      <c r="E18" s="105">
        <f>(D18/$D$8)</f>
        <v>0.023920662234528073</v>
      </c>
      <c r="F18" s="104">
        <v>196.07999999999998</v>
      </c>
      <c r="G18" s="103"/>
      <c r="H18" s="103">
        <f t="shared" si="2"/>
        <v>196.07999999999998</v>
      </c>
      <c r="I18" s="106">
        <f t="shared" si="8"/>
        <v>35.18971848225214</v>
      </c>
      <c r="J18" s="104">
        <v>2350.2089999999985</v>
      </c>
      <c r="K18" s="103"/>
      <c r="L18" s="103">
        <f t="shared" si="4"/>
        <v>2350.2089999999985</v>
      </c>
      <c r="M18" s="105">
        <f>(L18/$L$8)</f>
        <v>0.02276684322188131</v>
      </c>
      <c r="N18" s="104">
        <v>2107.227999999999</v>
      </c>
      <c r="O18" s="103"/>
      <c r="P18" s="103">
        <f t="shared" si="6"/>
        <v>2107.227999999999</v>
      </c>
      <c r="Q18" s="102">
        <f>(L18/P18-1)*100</f>
        <v>11.530835770974912</v>
      </c>
    </row>
    <row r="19" spans="1:17" s="96" customFormat="1" ht="16.5" customHeight="1">
      <c r="A19" s="107" t="s">
        <v>186</v>
      </c>
      <c r="B19" s="104">
        <v>228.55000000000004</v>
      </c>
      <c r="C19" s="103">
        <v>0</v>
      </c>
      <c r="D19" s="103">
        <f t="shared" si="0"/>
        <v>228.55000000000004</v>
      </c>
      <c r="E19" s="105">
        <f>(D19/$D$8)</f>
        <v>0.020624216665540186</v>
      </c>
      <c r="F19" s="104">
        <v>216.90000000000003</v>
      </c>
      <c r="G19" s="103"/>
      <c r="H19" s="103">
        <f t="shared" si="2"/>
        <v>216.90000000000003</v>
      </c>
      <c r="I19" s="106">
        <f t="shared" si="8"/>
        <v>5.371138773628403</v>
      </c>
      <c r="J19" s="104">
        <v>1727.7499999999989</v>
      </c>
      <c r="K19" s="103"/>
      <c r="L19" s="103">
        <f t="shared" si="4"/>
        <v>1727.7499999999989</v>
      </c>
      <c r="M19" s="105">
        <f>(L19/$L$8)</f>
        <v>0.016736985253909518</v>
      </c>
      <c r="N19" s="104">
        <v>1488.5</v>
      </c>
      <c r="O19" s="103"/>
      <c r="P19" s="103">
        <f t="shared" si="6"/>
        <v>1488.5</v>
      </c>
      <c r="Q19" s="102">
        <f>(L19/P19-1)*100</f>
        <v>16.07322808196163</v>
      </c>
    </row>
    <row r="20" spans="1:17" s="96" customFormat="1" ht="16.5" customHeight="1">
      <c r="A20" s="107" t="s">
        <v>174</v>
      </c>
      <c r="B20" s="104">
        <v>0</v>
      </c>
      <c r="C20" s="103">
        <v>211.0600000000001</v>
      </c>
      <c r="D20" s="103">
        <f t="shared" si="0"/>
        <v>211.0600000000001</v>
      </c>
      <c r="E20" s="105">
        <f>(D20/$D$8)</f>
        <v>0.019045929422134816</v>
      </c>
      <c r="F20" s="104"/>
      <c r="G20" s="103">
        <v>282.1469999999999</v>
      </c>
      <c r="H20" s="103">
        <f t="shared" si="2"/>
        <v>282.1469999999999</v>
      </c>
      <c r="I20" s="106">
        <f t="shared" si="8"/>
        <v>-25.195022452834802</v>
      </c>
      <c r="J20" s="104"/>
      <c r="K20" s="103">
        <v>2086.9219999999927</v>
      </c>
      <c r="L20" s="103">
        <f t="shared" si="4"/>
        <v>2086.9219999999927</v>
      </c>
      <c r="M20" s="105">
        <f>(L20/$L$8)</f>
        <v>0.02021634075535191</v>
      </c>
      <c r="N20" s="104"/>
      <c r="O20" s="103">
        <v>2588.609999999994</v>
      </c>
      <c r="P20" s="103">
        <f t="shared" si="6"/>
        <v>2588.609999999994</v>
      </c>
      <c r="Q20" s="102">
        <f>(L20/P20-1)*100</f>
        <v>-19.380594218518922</v>
      </c>
    </row>
    <row r="21" spans="1:17" s="96" customFormat="1" ht="16.5" customHeight="1" thickBot="1">
      <c r="A21" s="101" t="s">
        <v>179</v>
      </c>
      <c r="B21" s="98">
        <v>297.03099999999995</v>
      </c>
      <c r="C21" s="97">
        <v>383.6479999999998</v>
      </c>
      <c r="D21" s="97">
        <f t="shared" si="0"/>
        <v>680.6789999999997</v>
      </c>
      <c r="E21" s="99">
        <f>(D21/$D$8)</f>
        <v>0.06142406990016723</v>
      </c>
      <c r="F21" s="98">
        <v>333.491</v>
      </c>
      <c r="G21" s="97">
        <v>441.2479999999998</v>
      </c>
      <c r="H21" s="97">
        <f t="shared" si="2"/>
        <v>774.7389999999998</v>
      </c>
      <c r="I21" s="100">
        <f t="shared" si="8"/>
        <v>-12.140862922868223</v>
      </c>
      <c r="J21" s="98">
        <v>1850.820999999999</v>
      </c>
      <c r="K21" s="97">
        <v>3851.8830000000007</v>
      </c>
      <c r="L21" s="97">
        <f t="shared" si="4"/>
        <v>5702.704</v>
      </c>
      <c r="M21" s="99">
        <f>(L21/$L$8)</f>
        <v>0.05524298813798922</v>
      </c>
      <c r="N21" s="98">
        <v>2191.2999999999993</v>
      </c>
      <c r="O21" s="97">
        <v>4169.173</v>
      </c>
      <c r="P21" s="97">
        <f t="shared" si="6"/>
        <v>6360.472999999999</v>
      </c>
      <c r="Q21" s="437">
        <f>(L21/P21-1)*100</f>
        <v>-10.34151076500127</v>
      </c>
    </row>
    <row r="22" s="95" customFormat="1" ht="14.25">
      <c r="A22" s="121" t="s">
        <v>225</v>
      </c>
    </row>
    <row r="23" ht="14.25">
      <c r="A23" s="121" t="s">
        <v>40</v>
      </c>
    </row>
    <row r="24" ht="14.25">
      <c r="A24" s="93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2:Q65536 I22:I65536 Q3 I3">
    <cfRule type="cellIs" priority="7" dxfId="91" operator="lessThan" stopIfTrue="1">
      <formula>0</formula>
    </cfRule>
  </conditionalFormatting>
  <conditionalFormatting sqref="I8:I21 Q8:Q21">
    <cfRule type="cellIs" priority="8" dxfId="91" operator="lessThan" stopIfTrue="1">
      <formula>0</formula>
    </cfRule>
    <cfRule type="cellIs" priority="9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10">
      <selection activeCell="A39" sqref="A39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0" t="s">
        <v>28</v>
      </c>
      <c r="Y1" s="571"/>
    </row>
    <row r="2" ht="5.25" customHeight="1" thickBot="1"/>
    <row r="3" spans="1:25" ht="24.75" customHeight="1" thickTop="1">
      <c r="A3" s="572" t="s">
        <v>46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4"/>
    </row>
    <row r="4" spans="1:25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174" customFormat="1" ht="19.5" customHeight="1" thickBot="1" thickTop="1">
      <c r="A5" s="575" t="s">
        <v>44</v>
      </c>
      <c r="B5" s="590" t="s">
        <v>36</v>
      </c>
      <c r="C5" s="591"/>
      <c r="D5" s="591"/>
      <c r="E5" s="591"/>
      <c r="F5" s="591"/>
      <c r="G5" s="591"/>
      <c r="H5" s="591"/>
      <c r="I5" s="591"/>
      <c r="J5" s="592"/>
      <c r="K5" s="592"/>
      <c r="L5" s="592"/>
      <c r="M5" s="593"/>
      <c r="N5" s="594" t="s">
        <v>35</v>
      </c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3"/>
    </row>
    <row r="6" spans="1:25" s="173" customFormat="1" ht="26.25" customHeight="1" thickBot="1">
      <c r="A6" s="576"/>
      <c r="B6" s="582" t="s">
        <v>164</v>
      </c>
      <c r="C6" s="583"/>
      <c r="D6" s="583"/>
      <c r="E6" s="583"/>
      <c r="F6" s="584"/>
      <c r="G6" s="579" t="s">
        <v>34</v>
      </c>
      <c r="H6" s="582" t="s">
        <v>165</v>
      </c>
      <c r="I6" s="583"/>
      <c r="J6" s="583"/>
      <c r="K6" s="583"/>
      <c r="L6" s="584"/>
      <c r="M6" s="579" t="s">
        <v>33</v>
      </c>
      <c r="N6" s="589" t="s">
        <v>166</v>
      </c>
      <c r="O6" s="583"/>
      <c r="P6" s="583"/>
      <c r="Q6" s="583"/>
      <c r="R6" s="583"/>
      <c r="S6" s="579" t="s">
        <v>34</v>
      </c>
      <c r="T6" s="589" t="s">
        <v>167</v>
      </c>
      <c r="U6" s="583"/>
      <c r="V6" s="583"/>
      <c r="W6" s="583"/>
      <c r="X6" s="583"/>
      <c r="Y6" s="579" t="s">
        <v>33</v>
      </c>
    </row>
    <row r="7" spans="1:25" s="168" customFormat="1" ht="26.25" customHeight="1">
      <c r="A7" s="577"/>
      <c r="B7" s="562" t="s">
        <v>22</v>
      </c>
      <c r="C7" s="563"/>
      <c r="D7" s="564" t="s">
        <v>21</v>
      </c>
      <c r="E7" s="565"/>
      <c r="F7" s="566" t="s">
        <v>17</v>
      </c>
      <c r="G7" s="580"/>
      <c r="H7" s="562" t="s">
        <v>22</v>
      </c>
      <c r="I7" s="563"/>
      <c r="J7" s="564" t="s">
        <v>21</v>
      </c>
      <c r="K7" s="565"/>
      <c r="L7" s="566" t="s">
        <v>17</v>
      </c>
      <c r="M7" s="580"/>
      <c r="N7" s="563" t="s">
        <v>22</v>
      </c>
      <c r="O7" s="563"/>
      <c r="P7" s="568" t="s">
        <v>21</v>
      </c>
      <c r="Q7" s="563"/>
      <c r="R7" s="566" t="s">
        <v>17</v>
      </c>
      <c r="S7" s="580"/>
      <c r="T7" s="569" t="s">
        <v>22</v>
      </c>
      <c r="U7" s="565"/>
      <c r="V7" s="564" t="s">
        <v>21</v>
      </c>
      <c r="W7" s="585"/>
      <c r="X7" s="566" t="s">
        <v>17</v>
      </c>
      <c r="Y7" s="580"/>
    </row>
    <row r="8" spans="1:25" s="168" customFormat="1" ht="30" thickBot="1">
      <c r="A8" s="578"/>
      <c r="B8" s="171" t="s">
        <v>19</v>
      </c>
      <c r="C8" s="169" t="s">
        <v>18</v>
      </c>
      <c r="D8" s="170" t="s">
        <v>19</v>
      </c>
      <c r="E8" s="169" t="s">
        <v>18</v>
      </c>
      <c r="F8" s="567"/>
      <c r="G8" s="581"/>
      <c r="H8" s="171" t="s">
        <v>19</v>
      </c>
      <c r="I8" s="169" t="s">
        <v>18</v>
      </c>
      <c r="J8" s="170" t="s">
        <v>19</v>
      </c>
      <c r="K8" s="169" t="s">
        <v>18</v>
      </c>
      <c r="L8" s="567"/>
      <c r="M8" s="581"/>
      <c r="N8" s="172" t="s">
        <v>19</v>
      </c>
      <c r="O8" s="169" t="s">
        <v>18</v>
      </c>
      <c r="P8" s="170" t="s">
        <v>19</v>
      </c>
      <c r="Q8" s="169" t="s">
        <v>18</v>
      </c>
      <c r="R8" s="567"/>
      <c r="S8" s="581"/>
      <c r="T8" s="171" t="s">
        <v>19</v>
      </c>
      <c r="U8" s="169" t="s">
        <v>18</v>
      </c>
      <c r="V8" s="170" t="s">
        <v>19</v>
      </c>
      <c r="W8" s="169" t="s">
        <v>18</v>
      </c>
      <c r="X8" s="567"/>
      <c r="Y8" s="581"/>
    </row>
    <row r="9" spans="1:25" s="157" customFormat="1" ht="18" customHeight="1" thickBot="1" thickTop="1">
      <c r="A9" s="167" t="s">
        <v>24</v>
      </c>
      <c r="B9" s="166">
        <f>SUM(B10:B37)</f>
        <v>325831</v>
      </c>
      <c r="C9" s="160">
        <f>SUM(C10:C37)</f>
        <v>299764</v>
      </c>
      <c r="D9" s="161">
        <f>SUM(D10:D37)</f>
        <v>1457</v>
      </c>
      <c r="E9" s="160">
        <f>SUM(E10:E37)</f>
        <v>1247</v>
      </c>
      <c r="F9" s="159">
        <f aca="true" t="shared" si="0" ref="F9:F37">SUM(B9:E9)</f>
        <v>628299</v>
      </c>
      <c r="G9" s="163">
        <f aca="true" t="shared" si="1" ref="G9:G37">F9/$F$9</f>
        <v>1</v>
      </c>
      <c r="H9" s="162">
        <f>SUM(H10:H37)</f>
        <v>288883</v>
      </c>
      <c r="I9" s="160">
        <f>SUM(I10:I37)</f>
        <v>260029</v>
      </c>
      <c r="J9" s="161">
        <f>SUM(J10:J37)</f>
        <v>1037</v>
      </c>
      <c r="K9" s="160">
        <f>SUM(K10:K37)</f>
        <v>920</v>
      </c>
      <c r="L9" s="159">
        <f aca="true" t="shared" si="2" ref="L9:L37">SUM(H9:K9)</f>
        <v>550869</v>
      </c>
      <c r="M9" s="165">
        <f aca="true" t="shared" si="3" ref="M9:M37">IF(ISERROR(F9/L9-1),"         /0",(F9/L9-1))</f>
        <v>0.14055973380241027</v>
      </c>
      <c r="N9" s="164">
        <f>SUM(N10:N37)</f>
        <v>2895866</v>
      </c>
      <c r="O9" s="160">
        <f>SUM(O10:O37)</f>
        <v>2782440</v>
      </c>
      <c r="P9" s="161">
        <f>SUM(P10:P37)</f>
        <v>21485</v>
      </c>
      <c r="Q9" s="160">
        <f>SUM(Q10:Q37)</f>
        <v>19416</v>
      </c>
      <c r="R9" s="159">
        <f aca="true" t="shared" si="4" ref="R9:R37">SUM(N9:Q9)</f>
        <v>5719207</v>
      </c>
      <c r="S9" s="163">
        <f aca="true" t="shared" si="5" ref="S9:S37">R9/$R$9</f>
        <v>1</v>
      </c>
      <c r="T9" s="162">
        <f>SUM(T10:T37)</f>
        <v>2630922</v>
      </c>
      <c r="U9" s="160">
        <f>SUM(U10:U37)</f>
        <v>2485805</v>
      </c>
      <c r="V9" s="161">
        <f>SUM(V10:V37)</f>
        <v>23462</v>
      </c>
      <c r="W9" s="160">
        <f>SUM(W10:W37)</f>
        <v>22480</v>
      </c>
      <c r="X9" s="159">
        <f aca="true" t="shared" si="6" ref="X9:X37">SUM(T9:W9)</f>
        <v>5162669</v>
      </c>
      <c r="Y9" s="158">
        <f>IF(ISERROR(R9/X9-1),"         /0",(R9/X9-1))</f>
        <v>0.10780044198068861</v>
      </c>
    </row>
    <row r="10" spans="1:25" ht="19.5" customHeight="1" thickTop="1">
      <c r="A10" s="156" t="s">
        <v>168</v>
      </c>
      <c r="B10" s="154">
        <v>116067</v>
      </c>
      <c r="C10" s="150">
        <v>108029</v>
      </c>
      <c r="D10" s="151">
        <v>763</v>
      </c>
      <c r="E10" s="150">
        <v>677</v>
      </c>
      <c r="F10" s="149">
        <f t="shared" si="0"/>
        <v>225536</v>
      </c>
      <c r="G10" s="153">
        <f t="shared" si="1"/>
        <v>0.35896285048997373</v>
      </c>
      <c r="H10" s="152">
        <v>105987</v>
      </c>
      <c r="I10" s="150">
        <v>95682</v>
      </c>
      <c r="J10" s="151">
        <v>124</v>
      </c>
      <c r="K10" s="150">
        <v>87</v>
      </c>
      <c r="L10" s="149">
        <f t="shared" si="2"/>
        <v>201880</v>
      </c>
      <c r="M10" s="155">
        <f t="shared" si="3"/>
        <v>0.11717852189419453</v>
      </c>
      <c r="N10" s="154">
        <v>1048897</v>
      </c>
      <c r="O10" s="150">
        <v>1015854</v>
      </c>
      <c r="P10" s="151">
        <v>7059</v>
      </c>
      <c r="Q10" s="150">
        <v>5705</v>
      </c>
      <c r="R10" s="149">
        <f t="shared" si="4"/>
        <v>2077515</v>
      </c>
      <c r="S10" s="153">
        <f t="shared" si="5"/>
        <v>0.3632522830525281</v>
      </c>
      <c r="T10" s="152">
        <v>954230</v>
      </c>
      <c r="U10" s="150">
        <v>917889</v>
      </c>
      <c r="V10" s="151">
        <v>5479</v>
      </c>
      <c r="W10" s="150">
        <v>4665</v>
      </c>
      <c r="X10" s="149">
        <f t="shared" si="6"/>
        <v>1882263</v>
      </c>
      <c r="Y10" s="148">
        <f aca="true" t="shared" si="7" ref="Y10:Y37">IF(ISERROR(R10/X10-1),"         /0",IF(R10/X10&gt;5,"  *  ",(R10/X10-1)))</f>
        <v>0.10373258147240838</v>
      </c>
    </row>
    <row r="11" spans="1:25" ht="19.5" customHeight="1">
      <c r="A11" s="147" t="s">
        <v>169</v>
      </c>
      <c r="B11" s="145">
        <v>48006</v>
      </c>
      <c r="C11" s="141">
        <v>43657</v>
      </c>
      <c r="D11" s="142">
        <v>118</v>
      </c>
      <c r="E11" s="141">
        <v>116</v>
      </c>
      <c r="F11" s="140">
        <f t="shared" si="0"/>
        <v>91897</v>
      </c>
      <c r="G11" s="144">
        <f t="shared" si="1"/>
        <v>0.14626316451243754</v>
      </c>
      <c r="H11" s="143">
        <v>40235</v>
      </c>
      <c r="I11" s="141">
        <v>36388</v>
      </c>
      <c r="J11" s="142">
        <v>102</v>
      </c>
      <c r="K11" s="141">
        <v>102</v>
      </c>
      <c r="L11" s="140">
        <f t="shared" si="2"/>
        <v>76827</v>
      </c>
      <c r="M11" s="146">
        <f t="shared" si="3"/>
        <v>0.1961549975919925</v>
      </c>
      <c r="N11" s="145">
        <v>450571</v>
      </c>
      <c r="O11" s="141">
        <v>427705</v>
      </c>
      <c r="P11" s="142">
        <v>2756</v>
      </c>
      <c r="Q11" s="141">
        <v>3283</v>
      </c>
      <c r="R11" s="140">
        <f t="shared" si="4"/>
        <v>884315</v>
      </c>
      <c r="S11" s="144">
        <f t="shared" si="5"/>
        <v>0.15462196070189452</v>
      </c>
      <c r="T11" s="143">
        <v>317653</v>
      </c>
      <c r="U11" s="141">
        <v>267865</v>
      </c>
      <c r="V11" s="142">
        <v>3916</v>
      </c>
      <c r="W11" s="141">
        <v>3968</v>
      </c>
      <c r="X11" s="140">
        <f t="shared" si="6"/>
        <v>593402</v>
      </c>
      <c r="Y11" s="139">
        <f t="shared" si="7"/>
        <v>0.49024607264552533</v>
      </c>
    </row>
    <row r="12" spans="1:25" ht="19.5" customHeight="1">
      <c r="A12" s="147" t="s">
        <v>187</v>
      </c>
      <c r="B12" s="145">
        <v>20628</v>
      </c>
      <c r="C12" s="141">
        <v>20276</v>
      </c>
      <c r="D12" s="142">
        <v>0</v>
      </c>
      <c r="E12" s="141">
        <v>0</v>
      </c>
      <c r="F12" s="140">
        <f aca="true" t="shared" si="8" ref="F12:F23">SUM(B12:E12)</f>
        <v>40904</v>
      </c>
      <c r="G12" s="144">
        <f t="shared" si="1"/>
        <v>0.06510276158325892</v>
      </c>
      <c r="H12" s="143">
        <v>13399</v>
      </c>
      <c r="I12" s="141">
        <v>13992</v>
      </c>
      <c r="J12" s="142"/>
      <c r="K12" s="141"/>
      <c r="L12" s="140">
        <f aca="true" t="shared" si="9" ref="L12:L23">SUM(H12:K12)</f>
        <v>27391</v>
      </c>
      <c r="M12" s="146">
        <f aca="true" t="shared" si="10" ref="M12:M23">IF(ISERROR(F12/L12-1),"         /0",(F12/L12-1))</f>
        <v>0.49333722755649667</v>
      </c>
      <c r="N12" s="145">
        <v>163590</v>
      </c>
      <c r="O12" s="141">
        <v>158884</v>
      </c>
      <c r="P12" s="142"/>
      <c r="Q12" s="141"/>
      <c r="R12" s="140">
        <f aca="true" t="shared" si="11" ref="R12:R23">SUM(N12:Q12)</f>
        <v>322474</v>
      </c>
      <c r="S12" s="144">
        <f t="shared" si="5"/>
        <v>0.05638439035341788</v>
      </c>
      <c r="T12" s="143">
        <v>112639</v>
      </c>
      <c r="U12" s="141">
        <v>111509</v>
      </c>
      <c r="V12" s="142">
        <v>687</v>
      </c>
      <c r="W12" s="141">
        <v>596</v>
      </c>
      <c r="X12" s="140">
        <f aca="true" t="shared" si="12" ref="X12:X23">SUM(T12:W12)</f>
        <v>225431</v>
      </c>
      <c r="Y12" s="139">
        <f aca="true" t="shared" si="13" ref="Y12:Y23">IF(ISERROR(R12/X12-1),"         /0",IF(R12/X12&gt;5,"  *  ",(R12/X12-1)))</f>
        <v>0.4304776184286987</v>
      </c>
    </row>
    <row r="13" spans="1:25" ht="19.5" customHeight="1">
      <c r="A13" s="147" t="s">
        <v>188</v>
      </c>
      <c r="B13" s="145">
        <v>18503</v>
      </c>
      <c r="C13" s="141">
        <v>16029</v>
      </c>
      <c r="D13" s="142">
        <v>0</v>
      </c>
      <c r="E13" s="141">
        <v>0</v>
      </c>
      <c r="F13" s="140">
        <f>SUM(B13:E13)</f>
        <v>34532</v>
      </c>
      <c r="G13" s="144">
        <f>F13/$F$9</f>
        <v>0.05496109336478333</v>
      </c>
      <c r="H13" s="143">
        <v>13517</v>
      </c>
      <c r="I13" s="141">
        <v>11756</v>
      </c>
      <c r="J13" s="142"/>
      <c r="K13" s="141"/>
      <c r="L13" s="140">
        <f>SUM(H13:K13)</f>
        <v>25273</v>
      </c>
      <c r="M13" s="146">
        <f>IF(ISERROR(F13/L13-1),"         /0",(F13/L13-1))</f>
        <v>0.36635935583428947</v>
      </c>
      <c r="N13" s="145">
        <v>186367</v>
      </c>
      <c r="O13" s="141">
        <v>182289</v>
      </c>
      <c r="P13" s="142"/>
      <c r="Q13" s="141"/>
      <c r="R13" s="140">
        <f>SUM(N13:Q13)</f>
        <v>368656</v>
      </c>
      <c r="S13" s="144">
        <f>R13/$R$9</f>
        <v>0.06445928605137041</v>
      </c>
      <c r="T13" s="143">
        <v>166333</v>
      </c>
      <c r="U13" s="141">
        <v>159732</v>
      </c>
      <c r="V13" s="142"/>
      <c r="W13" s="141"/>
      <c r="X13" s="140">
        <f>SUM(T13:W13)</f>
        <v>326065</v>
      </c>
      <c r="Y13" s="139">
        <f>IF(ISERROR(R13/X13-1),"         /0",IF(R13/X13&gt;5,"  *  ",(R13/X13-1)))</f>
        <v>0.1306211951604741</v>
      </c>
    </row>
    <row r="14" spans="1:25" ht="19.5" customHeight="1">
      <c r="A14" s="147" t="s">
        <v>189</v>
      </c>
      <c r="B14" s="145">
        <v>13048</v>
      </c>
      <c r="C14" s="141">
        <v>11618</v>
      </c>
      <c r="D14" s="142">
        <v>0</v>
      </c>
      <c r="E14" s="141">
        <v>0</v>
      </c>
      <c r="F14" s="140">
        <f t="shared" si="8"/>
        <v>24666</v>
      </c>
      <c r="G14" s="144">
        <f aca="true" t="shared" si="14" ref="G14:G20">F14/$F$9</f>
        <v>0.03925837857453219</v>
      </c>
      <c r="H14" s="143">
        <v>15637</v>
      </c>
      <c r="I14" s="141">
        <v>11520</v>
      </c>
      <c r="J14" s="142"/>
      <c r="K14" s="141"/>
      <c r="L14" s="140">
        <f t="shared" si="9"/>
        <v>27157</v>
      </c>
      <c r="M14" s="146">
        <f t="shared" si="10"/>
        <v>-0.09172589019405675</v>
      </c>
      <c r="N14" s="145">
        <v>112125</v>
      </c>
      <c r="O14" s="141">
        <v>102836</v>
      </c>
      <c r="P14" s="142"/>
      <c r="Q14" s="141"/>
      <c r="R14" s="140">
        <f t="shared" si="11"/>
        <v>214961</v>
      </c>
      <c r="S14" s="144">
        <f aca="true" t="shared" si="15" ref="S14:S20">R14/$R$9</f>
        <v>0.03758580516494682</v>
      </c>
      <c r="T14" s="143">
        <v>127512</v>
      </c>
      <c r="U14" s="141">
        <v>114155</v>
      </c>
      <c r="V14" s="142"/>
      <c r="W14" s="141"/>
      <c r="X14" s="140">
        <f t="shared" si="12"/>
        <v>241667</v>
      </c>
      <c r="Y14" s="139">
        <f t="shared" si="13"/>
        <v>-0.11050743378285</v>
      </c>
    </row>
    <row r="15" spans="1:25" ht="19.5" customHeight="1">
      <c r="A15" s="147" t="s">
        <v>190</v>
      </c>
      <c r="B15" s="145">
        <v>12371</v>
      </c>
      <c r="C15" s="141">
        <v>11335</v>
      </c>
      <c r="D15" s="142">
        <v>0</v>
      </c>
      <c r="E15" s="141">
        <v>0</v>
      </c>
      <c r="F15" s="140">
        <f t="shared" si="8"/>
        <v>23706</v>
      </c>
      <c r="G15" s="144">
        <f t="shared" si="14"/>
        <v>0.03773044362636261</v>
      </c>
      <c r="H15" s="143">
        <v>9259</v>
      </c>
      <c r="I15" s="141">
        <v>8362</v>
      </c>
      <c r="J15" s="142"/>
      <c r="K15" s="141"/>
      <c r="L15" s="140">
        <f t="shared" si="9"/>
        <v>17621</v>
      </c>
      <c r="M15" s="146">
        <f t="shared" si="10"/>
        <v>0.3453265989444414</v>
      </c>
      <c r="N15" s="145">
        <v>96126</v>
      </c>
      <c r="O15" s="141">
        <v>93350</v>
      </c>
      <c r="P15" s="142"/>
      <c r="Q15" s="141"/>
      <c r="R15" s="140">
        <f t="shared" si="11"/>
        <v>189476</v>
      </c>
      <c r="S15" s="144">
        <f t="shared" si="15"/>
        <v>0.03312976781571291</v>
      </c>
      <c r="T15" s="143">
        <v>93664</v>
      </c>
      <c r="U15" s="141">
        <v>87821</v>
      </c>
      <c r="V15" s="142"/>
      <c r="W15" s="141"/>
      <c r="X15" s="140">
        <f t="shared" si="12"/>
        <v>181485</v>
      </c>
      <c r="Y15" s="139">
        <f t="shared" si="13"/>
        <v>0.04403118715045329</v>
      </c>
    </row>
    <row r="16" spans="1:25" ht="19.5" customHeight="1">
      <c r="A16" s="147" t="s">
        <v>191</v>
      </c>
      <c r="B16" s="145">
        <v>9992</v>
      </c>
      <c r="C16" s="141">
        <v>9745</v>
      </c>
      <c r="D16" s="142">
        <v>137</v>
      </c>
      <c r="E16" s="141">
        <v>0</v>
      </c>
      <c r="F16" s="140">
        <f t="shared" si="8"/>
        <v>19874</v>
      </c>
      <c r="G16" s="144">
        <f t="shared" si="14"/>
        <v>0.031631436624919025</v>
      </c>
      <c r="H16" s="143">
        <v>10373</v>
      </c>
      <c r="I16" s="141">
        <v>9692</v>
      </c>
      <c r="J16" s="142"/>
      <c r="K16" s="141"/>
      <c r="L16" s="140">
        <f t="shared" si="9"/>
        <v>20065</v>
      </c>
      <c r="M16" s="146">
        <f t="shared" si="10"/>
        <v>-0.009519063045103415</v>
      </c>
      <c r="N16" s="145">
        <v>67881</v>
      </c>
      <c r="O16" s="141">
        <v>68491</v>
      </c>
      <c r="P16" s="142">
        <v>643</v>
      </c>
      <c r="Q16" s="141">
        <v>508</v>
      </c>
      <c r="R16" s="140">
        <f t="shared" si="11"/>
        <v>137523</v>
      </c>
      <c r="S16" s="144">
        <f t="shared" si="15"/>
        <v>0.024045816141993113</v>
      </c>
      <c r="T16" s="143">
        <v>93084</v>
      </c>
      <c r="U16" s="141">
        <v>89179</v>
      </c>
      <c r="V16" s="142"/>
      <c r="W16" s="141"/>
      <c r="X16" s="140">
        <f t="shared" si="12"/>
        <v>182263</v>
      </c>
      <c r="Y16" s="139">
        <f t="shared" si="13"/>
        <v>-0.24546945896863326</v>
      </c>
    </row>
    <row r="17" spans="1:25" ht="19.5" customHeight="1">
      <c r="A17" s="147" t="s">
        <v>192</v>
      </c>
      <c r="B17" s="145">
        <v>10281</v>
      </c>
      <c r="C17" s="141">
        <v>9089</v>
      </c>
      <c r="D17" s="142">
        <v>0</v>
      </c>
      <c r="E17" s="141">
        <v>0</v>
      </c>
      <c r="F17" s="140">
        <f t="shared" si="8"/>
        <v>19370</v>
      </c>
      <c r="G17" s="144">
        <f t="shared" si="14"/>
        <v>0.030829270777129998</v>
      </c>
      <c r="H17" s="143"/>
      <c r="I17" s="141"/>
      <c r="J17" s="142"/>
      <c r="K17" s="141"/>
      <c r="L17" s="140">
        <f t="shared" si="9"/>
        <v>0</v>
      </c>
      <c r="M17" s="146" t="str">
        <f t="shared" si="10"/>
        <v>         /0</v>
      </c>
      <c r="N17" s="145">
        <v>73464</v>
      </c>
      <c r="O17" s="141">
        <v>71347</v>
      </c>
      <c r="P17" s="142"/>
      <c r="Q17" s="141"/>
      <c r="R17" s="140">
        <f t="shared" si="11"/>
        <v>144811</v>
      </c>
      <c r="S17" s="144">
        <f t="shared" si="15"/>
        <v>0.025320118680789136</v>
      </c>
      <c r="T17" s="143"/>
      <c r="U17" s="141"/>
      <c r="V17" s="142"/>
      <c r="W17" s="141"/>
      <c r="X17" s="140">
        <f t="shared" si="12"/>
        <v>0</v>
      </c>
      <c r="Y17" s="139" t="str">
        <f t="shared" si="13"/>
        <v>         /0</v>
      </c>
    </row>
    <row r="18" spans="1:25" ht="19.5" customHeight="1">
      <c r="A18" s="147" t="s">
        <v>193</v>
      </c>
      <c r="B18" s="145">
        <v>8705</v>
      </c>
      <c r="C18" s="141">
        <v>7385</v>
      </c>
      <c r="D18" s="142">
        <v>0</v>
      </c>
      <c r="E18" s="141">
        <v>0</v>
      </c>
      <c r="F18" s="140">
        <f t="shared" si="8"/>
        <v>16090</v>
      </c>
      <c r="G18" s="144">
        <f t="shared" si="14"/>
        <v>0.025608826370883925</v>
      </c>
      <c r="H18" s="143">
        <v>9193</v>
      </c>
      <c r="I18" s="141">
        <v>8119</v>
      </c>
      <c r="J18" s="142"/>
      <c r="K18" s="141"/>
      <c r="L18" s="140">
        <f t="shared" si="9"/>
        <v>17312</v>
      </c>
      <c r="M18" s="146">
        <f t="shared" si="10"/>
        <v>-0.07058687615526804</v>
      </c>
      <c r="N18" s="145">
        <v>82852</v>
      </c>
      <c r="O18" s="141">
        <v>73593</v>
      </c>
      <c r="P18" s="142"/>
      <c r="Q18" s="141"/>
      <c r="R18" s="140">
        <f t="shared" si="11"/>
        <v>156445</v>
      </c>
      <c r="S18" s="144">
        <f t="shared" si="15"/>
        <v>0.02735431677853241</v>
      </c>
      <c r="T18" s="143">
        <v>78441</v>
      </c>
      <c r="U18" s="141">
        <v>76278</v>
      </c>
      <c r="V18" s="142"/>
      <c r="W18" s="141"/>
      <c r="X18" s="140">
        <f t="shared" si="12"/>
        <v>154719</v>
      </c>
      <c r="Y18" s="139">
        <f t="shared" si="13"/>
        <v>0.01115570809015054</v>
      </c>
    </row>
    <row r="19" spans="1:25" ht="19.5" customHeight="1">
      <c r="A19" s="147" t="s">
        <v>194</v>
      </c>
      <c r="B19" s="145">
        <v>8255</v>
      </c>
      <c r="C19" s="141">
        <v>7414</v>
      </c>
      <c r="D19" s="142">
        <v>0</v>
      </c>
      <c r="E19" s="141">
        <v>0</v>
      </c>
      <c r="F19" s="140">
        <f t="shared" si="8"/>
        <v>15669</v>
      </c>
      <c r="G19" s="144">
        <f t="shared" si="14"/>
        <v>0.02493876323215539</v>
      </c>
      <c r="H19" s="143">
        <v>4224</v>
      </c>
      <c r="I19" s="141">
        <v>3689</v>
      </c>
      <c r="J19" s="142"/>
      <c r="K19" s="141"/>
      <c r="L19" s="140">
        <f t="shared" si="9"/>
        <v>7913</v>
      </c>
      <c r="M19" s="146">
        <f t="shared" si="10"/>
        <v>0.9801592316441299</v>
      </c>
      <c r="N19" s="145">
        <v>56287</v>
      </c>
      <c r="O19" s="141">
        <v>54561</v>
      </c>
      <c r="P19" s="142"/>
      <c r="Q19" s="141"/>
      <c r="R19" s="140">
        <f t="shared" si="11"/>
        <v>110848</v>
      </c>
      <c r="S19" s="144">
        <f t="shared" si="15"/>
        <v>0.019381707988537573</v>
      </c>
      <c r="T19" s="143">
        <v>33360</v>
      </c>
      <c r="U19" s="141">
        <v>32776</v>
      </c>
      <c r="V19" s="142"/>
      <c r="W19" s="141"/>
      <c r="X19" s="140">
        <f t="shared" si="12"/>
        <v>66136</v>
      </c>
      <c r="Y19" s="139">
        <f t="shared" si="13"/>
        <v>0.6760614491351156</v>
      </c>
    </row>
    <row r="20" spans="1:25" ht="19.5" customHeight="1">
      <c r="A20" s="147" t="s">
        <v>195</v>
      </c>
      <c r="B20" s="145">
        <v>7868</v>
      </c>
      <c r="C20" s="141">
        <v>6718</v>
      </c>
      <c r="D20" s="142">
        <v>0</v>
      </c>
      <c r="E20" s="141">
        <v>0</v>
      </c>
      <c r="F20" s="140">
        <f t="shared" si="8"/>
        <v>14586</v>
      </c>
      <c r="G20" s="144">
        <f t="shared" si="14"/>
        <v>0.023215061618751583</v>
      </c>
      <c r="H20" s="143">
        <v>7856</v>
      </c>
      <c r="I20" s="141">
        <v>6668</v>
      </c>
      <c r="J20" s="142"/>
      <c r="K20" s="141"/>
      <c r="L20" s="140">
        <f t="shared" si="9"/>
        <v>14524</v>
      </c>
      <c r="M20" s="146">
        <f t="shared" si="10"/>
        <v>0.004268796474800274</v>
      </c>
      <c r="N20" s="145">
        <v>65677</v>
      </c>
      <c r="O20" s="141">
        <v>60877</v>
      </c>
      <c r="P20" s="142"/>
      <c r="Q20" s="141"/>
      <c r="R20" s="140">
        <f t="shared" si="11"/>
        <v>126554</v>
      </c>
      <c r="S20" s="144">
        <f t="shared" si="15"/>
        <v>0.02212789290543252</v>
      </c>
      <c r="T20" s="143">
        <v>65476</v>
      </c>
      <c r="U20" s="141">
        <v>59543</v>
      </c>
      <c r="V20" s="142"/>
      <c r="W20" s="141"/>
      <c r="X20" s="140">
        <f t="shared" si="12"/>
        <v>125019</v>
      </c>
      <c r="Y20" s="139">
        <f t="shared" si="13"/>
        <v>0.012278133723673923</v>
      </c>
    </row>
    <row r="21" spans="1:25" ht="19.5" customHeight="1">
      <c r="A21" s="147" t="s">
        <v>196</v>
      </c>
      <c r="B21" s="145">
        <v>7069</v>
      </c>
      <c r="C21" s="141">
        <v>5756</v>
      </c>
      <c r="D21" s="142">
        <v>0</v>
      </c>
      <c r="E21" s="141">
        <v>0</v>
      </c>
      <c r="F21" s="140">
        <f t="shared" si="8"/>
        <v>12825</v>
      </c>
      <c r="G21" s="144">
        <f t="shared" si="1"/>
        <v>0.020412255948203006</v>
      </c>
      <c r="H21" s="143">
        <v>7119</v>
      </c>
      <c r="I21" s="141">
        <v>6173</v>
      </c>
      <c r="J21" s="142"/>
      <c r="K21" s="141"/>
      <c r="L21" s="140">
        <f t="shared" si="9"/>
        <v>13292</v>
      </c>
      <c r="M21" s="146">
        <f t="shared" si="10"/>
        <v>-0.03513391513692443</v>
      </c>
      <c r="N21" s="145">
        <v>60808</v>
      </c>
      <c r="O21" s="141">
        <v>57712</v>
      </c>
      <c r="P21" s="142"/>
      <c r="Q21" s="141"/>
      <c r="R21" s="140">
        <f t="shared" si="11"/>
        <v>118520</v>
      </c>
      <c r="S21" s="144">
        <f t="shared" si="5"/>
        <v>0.02072315270281352</v>
      </c>
      <c r="T21" s="143">
        <v>59303</v>
      </c>
      <c r="U21" s="141">
        <v>56827</v>
      </c>
      <c r="V21" s="142"/>
      <c r="W21" s="141"/>
      <c r="X21" s="140">
        <f t="shared" si="12"/>
        <v>116130</v>
      </c>
      <c r="Y21" s="139">
        <f t="shared" si="13"/>
        <v>0.020580384052355072</v>
      </c>
    </row>
    <row r="22" spans="1:25" ht="19.5" customHeight="1">
      <c r="A22" s="147" t="s">
        <v>197</v>
      </c>
      <c r="B22" s="145">
        <v>6127</v>
      </c>
      <c r="C22" s="141">
        <v>5462</v>
      </c>
      <c r="D22" s="142">
        <v>378</v>
      </c>
      <c r="E22" s="141">
        <v>404</v>
      </c>
      <c r="F22" s="140">
        <f t="shared" si="8"/>
        <v>12371</v>
      </c>
      <c r="G22" s="144">
        <f t="shared" si="1"/>
        <v>0.01968967004563114</v>
      </c>
      <c r="H22" s="143">
        <v>5856</v>
      </c>
      <c r="I22" s="141">
        <v>5629</v>
      </c>
      <c r="J22" s="142">
        <v>516</v>
      </c>
      <c r="K22" s="141">
        <v>507</v>
      </c>
      <c r="L22" s="140">
        <f t="shared" si="9"/>
        <v>12508</v>
      </c>
      <c r="M22" s="146">
        <f t="shared" si="10"/>
        <v>-0.01095299008634476</v>
      </c>
      <c r="N22" s="145">
        <v>51779</v>
      </c>
      <c r="O22" s="141">
        <v>50351</v>
      </c>
      <c r="P22" s="142">
        <v>3926</v>
      </c>
      <c r="Q22" s="141">
        <v>3538</v>
      </c>
      <c r="R22" s="140">
        <f t="shared" si="11"/>
        <v>109594</v>
      </c>
      <c r="S22" s="144">
        <f t="shared" si="5"/>
        <v>0.01916244682173595</v>
      </c>
      <c r="T22" s="143">
        <v>49546</v>
      </c>
      <c r="U22" s="141">
        <v>49996</v>
      </c>
      <c r="V22" s="142">
        <v>4031</v>
      </c>
      <c r="W22" s="141">
        <v>3899</v>
      </c>
      <c r="X22" s="140">
        <f t="shared" si="12"/>
        <v>107472</v>
      </c>
      <c r="Y22" s="139">
        <f t="shared" si="13"/>
        <v>0.019744677683489753</v>
      </c>
    </row>
    <row r="23" spans="1:25" ht="19.5" customHeight="1">
      <c r="A23" s="147" t="s">
        <v>198</v>
      </c>
      <c r="B23" s="145">
        <v>6057</v>
      </c>
      <c r="C23" s="141">
        <v>5014</v>
      </c>
      <c r="D23" s="142">
        <v>0</v>
      </c>
      <c r="E23" s="141">
        <v>0</v>
      </c>
      <c r="F23" s="140">
        <f t="shared" si="8"/>
        <v>11071</v>
      </c>
      <c r="G23" s="144">
        <f t="shared" si="1"/>
        <v>0.017620591469984834</v>
      </c>
      <c r="H23" s="143">
        <v>5685</v>
      </c>
      <c r="I23" s="141">
        <v>4201</v>
      </c>
      <c r="J23" s="142"/>
      <c r="K23" s="141"/>
      <c r="L23" s="140">
        <f t="shared" si="9"/>
        <v>9886</v>
      </c>
      <c r="M23" s="146">
        <f t="shared" si="10"/>
        <v>0.11986647784746096</v>
      </c>
      <c r="N23" s="145">
        <v>53506</v>
      </c>
      <c r="O23" s="141">
        <v>48251</v>
      </c>
      <c r="P23" s="142"/>
      <c r="Q23" s="141"/>
      <c r="R23" s="140">
        <f t="shared" si="11"/>
        <v>101757</v>
      </c>
      <c r="S23" s="144">
        <f t="shared" si="5"/>
        <v>0.017792151953933473</v>
      </c>
      <c r="T23" s="143">
        <v>53238</v>
      </c>
      <c r="U23" s="141">
        <v>46880</v>
      </c>
      <c r="V23" s="142"/>
      <c r="W23" s="141"/>
      <c r="X23" s="140">
        <f t="shared" si="12"/>
        <v>100118</v>
      </c>
      <c r="Y23" s="139">
        <f t="shared" si="13"/>
        <v>0.016370682594538444</v>
      </c>
    </row>
    <row r="24" spans="1:25" ht="19.5" customHeight="1">
      <c r="A24" s="147" t="s">
        <v>224</v>
      </c>
      <c r="B24" s="145">
        <v>5216</v>
      </c>
      <c r="C24" s="141">
        <v>4968</v>
      </c>
      <c r="D24" s="142">
        <v>0</v>
      </c>
      <c r="E24" s="141">
        <v>0</v>
      </c>
      <c r="F24" s="140">
        <f t="shared" si="0"/>
        <v>10184</v>
      </c>
      <c r="G24" s="144">
        <f t="shared" si="1"/>
        <v>0.01620884324183231</v>
      </c>
      <c r="H24" s="143">
        <v>2140</v>
      </c>
      <c r="I24" s="141">
        <v>1916</v>
      </c>
      <c r="J24" s="142"/>
      <c r="K24" s="141"/>
      <c r="L24" s="140">
        <f t="shared" si="2"/>
        <v>4056</v>
      </c>
      <c r="M24" s="146">
        <f t="shared" si="3"/>
        <v>1.5108481262327418</v>
      </c>
      <c r="N24" s="145">
        <v>26668</v>
      </c>
      <c r="O24" s="141">
        <v>27056</v>
      </c>
      <c r="P24" s="142"/>
      <c r="Q24" s="141"/>
      <c r="R24" s="140">
        <f t="shared" si="4"/>
        <v>53724</v>
      </c>
      <c r="S24" s="144">
        <f t="shared" si="5"/>
        <v>0.00939360998823788</v>
      </c>
      <c r="T24" s="143">
        <v>37105</v>
      </c>
      <c r="U24" s="141">
        <v>34971</v>
      </c>
      <c r="V24" s="142"/>
      <c r="W24" s="141"/>
      <c r="X24" s="140">
        <f t="shared" si="6"/>
        <v>72076</v>
      </c>
      <c r="Y24" s="139">
        <f t="shared" si="7"/>
        <v>-0.2546201232032854</v>
      </c>
    </row>
    <row r="25" spans="1:25" ht="19.5" customHeight="1">
      <c r="A25" s="147" t="s">
        <v>199</v>
      </c>
      <c r="B25" s="145">
        <v>5198</v>
      </c>
      <c r="C25" s="141">
        <v>4945</v>
      </c>
      <c r="D25" s="142">
        <v>0</v>
      </c>
      <c r="E25" s="141">
        <v>0</v>
      </c>
      <c r="F25" s="140">
        <f t="shared" si="0"/>
        <v>10143</v>
      </c>
      <c r="G25" s="144">
        <f t="shared" si="1"/>
        <v>0.016143587686754238</v>
      </c>
      <c r="H25" s="143">
        <v>4910</v>
      </c>
      <c r="I25" s="141">
        <v>4643</v>
      </c>
      <c r="J25" s="142"/>
      <c r="K25" s="141"/>
      <c r="L25" s="140">
        <f t="shared" si="2"/>
        <v>9553</v>
      </c>
      <c r="M25" s="146">
        <f t="shared" si="3"/>
        <v>0.06176070344394424</v>
      </c>
      <c r="N25" s="145">
        <v>57535</v>
      </c>
      <c r="O25" s="141">
        <v>54528</v>
      </c>
      <c r="P25" s="142"/>
      <c r="Q25" s="141"/>
      <c r="R25" s="140">
        <f t="shared" si="4"/>
        <v>112063</v>
      </c>
      <c r="S25" s="144">
        <f t="shared" si="5"/>
        <v>0.019594150028142014</v>
      </c>
      <c r="T25" s="143">
        <v>47329</v>
      </c>
      <c r="U25" s="141">
        <v>46084</v>
      </c>
      <c r="V25" s="142"/>
      <c r="W25" s="141"/>
      <c r="X25" s="140">
        <f t="shared" si="6"/>
        <v>93413</v>
      </c>
      <c r="Y25" s="139">
        <f t="shared" si="7"/>
        <v>0.1996510121717534</v>
      </c>
    </row>
    <row r="26" spans="1:25" ht="19.5" customHeight="1">
      <c r="A26" s="147" t="s">
        <v>200</v>
      </c>
      <c r="B26" s="145">
        <v>5075</v>
      </c>
      <c r="C26" s="141">
        <v>4875</v>
      </c>
      <c r="D26" s="142">
        <v>0</v>
      </c>
      <c r="E26" s="141">
        <v>0</v>
      </c>
      <c r="F26" s="140">
        <f t="shared" si="0"/>
        <v>9950</v>
      </c>
      <c r="G26" s="144">
        <f t="shared" si="1"/>
        <v>0.015836409098215976</v>
      </c>
      <c r="H26" s="143">
        <v>3853</v>
      </c>
      <c r="I26" s="141">
        <v>3053</v>
      </c>
      <c r="J26" s="142"/>
      <c r="K26" s="141"/>
      <c r="L26" s="140">
        <f t="shared" si="2"/>
        <v>6906</v>
      </c>
      <c r="M26" s="146">
        <f t="shared" si="3"/>
        <v>0.44077613669273097</v>
      </c>
      <c r="N26" s="145">
        <v>50341</v>
      </c>
      <c r="O26" s="141">
        <v>47893</v>
      </c>
      <c r="P26" s="142"/>
      <c r="Q26" s="141"/>
      <c r="R26" s="140">
        <f t="shared" si="4"/>
        <v>98234</v>
      </c>
      <c r="S26" s="144">
        <f t="shared" si="5"/>
        <v>0.01717615746378825</v>
      </c>
      <c r="T26" s="143">
        <v>83716</v>
      </c>
      <c r="U26" s="141">
        <v>80053</v>
      </c>
      <c r="V26" s="142"/>
      <c r="W26" s="141"/>
      <c r="X26" s="140">
        <f t="shared" si="6"/>
        <v>163769</v>
      </c>
      <c r="Y26" s="139">
        <f t="shared" si="7"/>
        <v>-0.40016730883134166</v>
      </c>
    </row>
    <row r="27" spans="1:25" ht="19.5" customHeight="1">
      <c r="A27" s="147" t="s">
        <v>201</v>
      </c>
      <c r="B27" s="145">
        <v>3196</v>
      </c>
      <c r="C27" s="141">
        <v>3259</v>
      </c>
      <c r="D27" s="142">
        <v>0</v>
      </c>
      <c r="E27" s="141">
        <v>0</v>
      </c>
      <c r="F27" s="140">
        <f t="shared" si="0"/>
        <v>6455</v>
      </c>
      <c r="G27" s="144">
        <f t="shared" si="1"/>
        <v>0.010273770927536093</v>
      </c>
      <c r="H27" s="143">
        <v>3229</v>
      </c>
      <c r="I27" s="141">
        <v>3404</v>
      </c>
      <c r="J27" s="142"/>
      <c r="K27" s="141"/>
      <c r="L27" s="140">
        <f t="shared" si="2"/>
        <v>6633</v>
      </c>
      <c r="M27" s="146">
        <f t="shared" si="3"/>
        <v>-0.026835519372832795</v>
      </c>
      <c r="N27" s="145">
        <v>30926</v>
      </c>
      <c r="O27" s="141">
        <v>30263</v>
      </c>
      <c r="P27" s="142"/>
      <c r="Q27" s="141"/>
      <c r="R27" s="140">
        <f t="shared" si="4"/>
        <v>61189</v>
      </c>
      <c r="S27" s="144">
        <f t="shared" si="5"/>
        <v>0.010698860873544182</v>
      </c>
      <c r="T27" s="143">
        <v>26533</v>
      </c>
      <c r="U27" s="141">
        <v>27368</v>
      </c>
      <c r="V27" s="142"/>
      <c r="W27" s="141"/>
      <c r="X27" s="140">
        <f t="shared" si="6"/>
        <v>53901</v>
      </c>
      <c r="Y27" s="139">
        <f t="shared" si="7"/>
        <v>0.13521084952041695</v>
      </c>
    </row>
    <row r="28" spans="1:25" ht="19.5" customHeight="1">
      <c r="A28" s="147" t="s">
        <v>202</v>
      </c>
      <c r="B28" s="145">
        <v>3588</v>
      </c>
      <c r="C28" s="141">
        <v>2831</v>
      </c>
      <c r="D28" s="142">
        <v>0</v>
      </c>
      <c r="E28" s="141">
        <v>0</v>
      </c>
      <c r="F28" s="140">
        <f t="shared" si="0"/>
        <v>6419</v>
      </c>
      <c r="G28" s="144">
        <f t="shared" si="1"/>
        <v>0.010216473366979735</v>
      </c>
      <c r="H28" s="143">
        <v>2770</v>
      </c>
      <c r="I28" s="141">
        <v>2255</v>
      </c>
      <c r="J28" s="142"/>
      <c r="K28" s="141"/>
      <c r="L28" s="140">
        <f t="shared" si="2"/>
        <v>5025</v>
      </c>
      <c r="M28" s="146" t="s">
        <v>50</v>
      </c>
      <c r="N28" s="145">
        <v>33334</v>
      </c>
      <c r="O28" s="141">
        <v>27653</v>
      </c>
      <c r="P28" s="142"/>
      <c r="Q28" s="141"/>
      <c r="R28" s="140">
        <f t="shared" si="4"/>
        <v>60987</v>
      </c>
      <c r="S28" s="144">
        <f t="shared" si="5"/>
        <v>0.010663541291651098</v>
      </c>
      <c r="T28" s="143">
        <v>26688</v>
      </c>
      <c r="U28" s="141">
        <v>22120</v>
      </c>
      <c r="V28" s="142"/>
      <c r="W28" s="141"/>
      <c r="X28" s="140">
        <f t="shared" si="6"/>
        <v>48808</v>
      </c>
      <c r="Y28" s="139">
        <f t="shared" si="7"/>
        <v>0.24952876577610228</v>
      </c>
    </row>
    <row r="29" spans="1:25" ht="19.5" customHeight="1">
      <c r="A29" s="147" t="s">
        <v>203</v>
      </c>
      <c r="B29" s="145">
        <v>2964</v>
      </c>
      <c r="C29" s="141">
        <v>3060</v>
      </c>
      <c r="D29" s="142">
        <v>0</v>
      </c>
      <c r="E29" s="141">
        <v>0</v>
      </c>
      <c r="F29" s="140">
        <f t="shared" si="0"/>
        <v>6024</v>
      </c>
      <c r="G29" s="144">
        <f t="shared" si="1"/>
        <v>0.009587791799764125</v>
      </c>
      <c r="H29" s="143">
        <v>2166</v>
      </c>
      <c r="I29" s="141">
        <v>2037</v>
      </c>
      <c r="J29" s="142"/>
      <c r="K29" s="141"/>
      <c r="L29" s="140">
        <f t="shared" si="2"/>
        <v>4203</v>
      </c>
      <c r="M29" s="146">
        <f t="shared" si="3"/>
        <v>0.4332619557458959</v>
      </c>
      <c r="N29" s="145">
        <v>25147</v>
      </c>
      <c r="O29" s="141">
        <v>24565</v>
      </c>
      <c r="P29" s="142"/>
      <c r="Q29" s="141"/>
      <c r="R29" s="140">
        <f t="shared" si="4"/>
        <v>49712</v>
      </c>
      <c r="S29" s="144">
        <f t="shared" si="5"/>
        <v>0.008692114134004942</v>
      </c>
      <c r="T29" s="143">
        <v>21036</v>
      </c>
      <c r="U29" s="141">
        <v>19554</v>
      </c>
      <c r="V29" s="142"/>
      <c r="W29" s="141"/>
      <c r="X29" s="140">
        <f t="shared" si="6"/>
        <v>40590</v>
      </c>
      <c r="Y29" s="139">
        <f t="shared" si="7"/>
        <v>0.22473515644247355</v>
      </c>
    </row>
    <row r="30" spans="1:25" ht="19.5" customHeight="1">
      <c r="A30" s="147" t="s">
        <v>204</v>
      </c>
      <c r="B30" s="145">
        <v>2033</v>
      </c>
      <c r="C30" s="141">
        <v>2797</v>
      </c>
      <c r="D30" s="142">
        <v>0</v>
      </c>
      <c r="E30" s="141">
        <v>0</v>
      </c>
      <c r="F30" s="140">
        <f t="shared" si="0"/>
        <v>4830</v>
      </c>
      <c r="G30" s="144">
        <f t="shared" si="1"/>
        <v>0.0076874227079782075</v>
      </c>
      <c r="H30" s="143">
        <v>938</v>
      </c>
      <c r="I30" s="141">
        <v>948</v>
      </c>
      <c r="J30" s="142">
        <v>218</v>
      </c>
      <c r="K30" s="141">
        <v>145</v>
      </c>
      <c r="L30" s="140">
        <f t="shared" si="2"/>
        <v>2249</v>
      </c>
      <c r="M30" s="146">
        <f t="shared" si="3"/>
        <v>1.1476211649622052</v>
      </c>
      <c r="N30" s="145">
        <v>9742</v>
      </c>
      <c r="O30" s="141">
        <v>10943</v>
      </c>
      <c r="P30" s="142">
        <v>919</v>
      </c>
      <c r="Q30" s="141">
        <v>1131</v>
      </c>
      <c r="R30" s="140">
        <f t="shared" si="4"/>
        <v>22735</v>
      </c>
      <c r="S30" s="144">
        <f t="shared" si="5"/>
        <v>0.003975201457125087</v>
      </c>
      <c r="T30" s="143">
        <v>7797</v>
      </c>
      <c r="U30" s="141">
        <v>7831</v>
      </c>
      <c r="V30" s="142">
        <v>6260</v>
      </c>
      <c r="W30" s="141">
        <v>6206</v>
      </c>
      <c r="X30" s="140">
        <f t="shared" si="6"/>
        <v>28094</v>
      </c>
      <c r="Y30" s="139">
        <f t="shared" si="7"/>
        <v>-0.19075247383783012</v>
      </c>
    </row>
    <row r="31" spans="1:25" ht="19.5" customHeight="1">
      <c r="A31" s="147" t="s">
        <v>205</v>
      </c>
      <c r="B31" s="145">
        <v>2068</v>
      </c>
      <c r="C31" s="141">
        <v>2345</v>
      </c>
      <c r="D31" s="142">
        <v>0</v>
      </c>
      <c r="E31" s="141">
        <v>0</v>
      </c>
      <c r="F31" s="140">
        <f t="shared" si="0"/>
        <v>4413</v>
      </c>
      <c r="G31" s="144">
        <f t="shared" si="1"/>
        <v>0.007023725964867045</v>
      </c>
      <c r="H31" s="143"/>
      <c r="I31" s="141"/>
      <c r="J31" s="142"/>
      <c r="K31" s="141"/>
      <c r="L31" s="140">
        <f t="shared" si="2"/>
        <v>0</v>
      </c>
      <c r="M31" s="146" t="str">
        <f t="shared" si="3"/>
        <v>         /0</v>
      </c>
      <c r="N31" s="145">
        <v>17073</v>
      </c>
      <c r="O31" s="141">
        <v>17226</v>
      </c>
      <c r="P31" s="142"/>
      <c r="Q31" s="141"/>
      <c r="R31" s="140">
        <f t="shared" si="4"/>
        <v>34299</v>
      </c>
      <c r="S31" s="144">
        <f t="shared" si="5"/>
        <v>0.005997160095796498</v>
      </c>
      <c r="T31" s="143"/>
      <c r="U31" s="141"/>
      <c r="V31" s="142"/>
      <c r="W31" s="141"/>
      <c r="X31" s="140">
        <f t="shared" si="6"/>
        <v>0</v>
      </c>
      <c r="Y31" s="139" t="str">
        <f t="shared" si="7"/>
        <v>         /0</v>
      </c>
    </row>
    <row r="32" spans="1:25" ht="19.5" customHeight="1">
      <c r="A32" s="147" t="s">
        <v>206</v>
      </c>
      <c r="B32" s="145">
        <v>1650</v>
      </c>
      <c r="C32" s="141">
        <v>1153</v>
      </c>
      <c r="D32" s="142">
        <v>0</v>
      </c>
      <c r="E32" s="141">
        <v>0</v>
      </c>
      <c r="F32" s="140">
        <f t="shared" si="0"/>
        <v>2803</v>
      </c>
      <c r="G32" s="144">
        <f t="shared" si="1"/>
        <v>0.00446125172887431</v>
      </c>
      <c r="H32" s="143">
        <v>3161</v>
      </c>
      <c r="I32" s="141">
        <v>3059</v>
      </c>
      <c r="J32" s="142"/>
      <c r="K32" s="141"/>
      <c r="L32" s="140">
        <f t="shared" si="2"/>
        <v>6220</v>
      </c>
      <c r="M32" s="146">
        <f t="shared" si="3"/>
        <v>-0.5493569131832797</v>
      </c>
      <c r="N32" s="145">
        <v>10941</v>
      </c>
      <c r="O32" s="141">
        <v>9515</v>
      </c>
      <c r="P32" s="142"/>
      <c r="Q32" s="141"/>
      <c r="R32" s="140">
        <f t="shared" si="4"/>
        <v>20456</v>
      </c>
      <c r="S32" s="144">
        <f t="shared" si="5"/>
        <v>0.003576719639628361</v>
      </c>
      <c r="T32" s="143">
        <v>10764</v>
      </c>
      <c r="U32" s="141">
        <v>11572</v>
      </c>
      <c r="V32" s="142"/>
      <c r="W32" s="141"/>
      <c r="X32" s="140">
        <f t="shared" si="6"/>
        <v>22336</v>
      </c>
      <c r="Y32" s="139">
        <f t="shared" si="7"/>
        <v>-0.08416905444126077</v>
      </c>
    </row>
    <row r="33" spans="1:25" ht="19.5" customHeight="1">
      <c r="A33" s="147" t="s">
        <v>207</v>
      </c>
      <c r="B33" s="145">
        <v>677</v>
      </c>
      <c r="C33" s="141">
        <v>871</v>
      </c>
      <c r="D33" s="142">
        <v>0</v>
      </c>
      <c r="E33" s="141">
        <v>0</v>
      </c>
      <c r="F33" s="140">
        <f t="shared" si="0"/>
        <v>1548</v>
      </c>
      <c r="G33" s="144">
        <f t="shared" si="1"/>
        <v>0.0024637951039234505</v>
      </c>
      <c r="H33" s="143">
        <v>3224</v>
      </c>
      <c r="I33" s="141">
        <v>3682</v>
      </c>
      <c r="J33" s="142"/>
      <c r="K33" s="141"/>
      <c r="L33" s="140">
        <f t="shared" si="2"/>
        <v>6906</v>
      </c>
      <c r="M33" s="146">
        <f t="shared" si="3"/>
        <v>-0.7758470894874022</v>
      </c>
      <c r="N33" s="145">
        <v>26522</v>
      </c>
      <c r="O33" s="141">
        <v>30106</v>
      </c>
      <c r="P33" s="142"/>
      <c r="Q33" s="141"/>
      <c r="R33" s="140">
        <f t="shared" si="4"/>
        <v>56628</v>
      </c>
      <c r="S33" s="144">
        <f t="shared" si="5"/>
        <v>0.009901372690304793</v>
      </c>
      <c r="T33" s="143">
        <v>29459</v>
      </c>
      <c r="U33" s="141">
        <v>30767</v>
      </c>
      <c r="V33" s="142"/>
      <c r="W33" s="141"/>
      <c r="X33" s="140">
        <f t="shared" si="6"/>
        <v>60226</v>
      </c>
      <c r="Y33" s="139">
        <f t="shared" si="7"/>
        <v>-0.05974163982333214</v>
      </c>
    </row>
    <row r="34" spans="1:25" ht="19.5" customHeight="1">
      <c r="A34" s="147" t="s">
        <v>208</v>
      </c>
      <c r="B34" s="145">
        <v>592</v>
      </c>
      <c r="C34" s="141">
        <v>597</v>
      </c>
      <c r="D34" s="142">
        <v>0</v>
      </c>
      <c r="E34" s="141">
        <v>0</v>
      </c>
      <c r="F34" s="140">
        <f t="shared" si="0"/>
        <v>1189</v>
      </c>
      <c r="G34" s="144">
        <f t="shared" si="1"/>
        <v>0.0018924110972642007</v>
      </c>
      <c r="H34" s="143">
        <v>144</v>
      </c>
      <c r="I34" s="141">
        <v>475</v>
      </c>
      <c r="J34" s="142"/>
      <c r="K34" s="141"/>
      <c r="L34" s="140">
        <f t="shared" si="2"/>
        <v>619</v>
      </c>
      <c r="M34" s="146">
        <f t="shared" si="3"/>
        <v>0.9208400646203554</v>
      </c>
      <c r="N34" s="145">
        <v>6471</v>
      </c>
      <c r="O34" s="141">
        <v>5839</v>
      </c>
      <c r="P34" s="142"/>
      <c r="Q34" s="141"/>
      <c r="R34" s="140">
        <f t="shared" si="4"/>
        <v>12310</v>
      </c>
      <c r="S34" s="144">
        <f t="shared" si="5"/>
        <v>0.002152396302494384</v>
      </c>
      <c r="T34" s="143">
        <v>2600</v>
      </c>
      <c r="U34" s="141">
        <v>3347</v>
      </c>
      <c r="V34" s="142"/>
      <c r="W34" s="141"/>
      <c r="X34" s="140">
        <f t="shared" si="6"/>
        <v>5947</v>
      </c>
      <c r="Y34" s="139">
        <f t="shared" si="7"/>
        <v>1.0699512359172694</v>
      </c>
    </row>
    <row r="35" spans="1:25" ht="19.5" customHeight="1">
      <c r="A35" s="147" t="s">
        <v>209</v>
      </c>
      <c r="B35" s="145">
        <v>441</v>
      </c>
      <c r="C35" s="141">
        <v>380</v>
      </c>
      <c r="D35" s="142">
        <v>0</v>
      </c>
      <c r="E35" s="141">
        <v>0</v>
      </c>
      <c r="F35" s="140">
        <f t="shared" si="0"/>
        <v>821</v>
      </c>
      <c r="G35" s="144">
        <f t="shared" si="1"/>
        <v>0.001306702700465861</v>
      </c>
      <c r="H35" s="143">
        <v>395</v>
      </c>
      <c r="I35" s="141">
        <v>233</v>
      </c>
      <c r="J35" s="142"/>
      <c r="K35" s="141"/>
      <c r="L35" s="140">
        <f t="shared" si="2"/>
        <v>628</v>
      </c>
      <c r="M35" s="146">
        <f t="shared" si="3"/>
        <v>0.3073248407643312</v>
      </c>
      <c r="N35" s="145">
        <v>3566</v>
      </c>
      <c r="O35" s="141">
        <v>4294</v>
      </c>
      <c r="P35" s="142">
        <v>0</v>
      </c>
      <c r="Q35" s="141">
        <v>0</v>
      </c>
      <c r="R35" s="140">
        <f t="shared" si="4"/>
        <v>7860</v>
      </c>
      <c r="S35" s="144">
        <f t="shared" si="5"/>
        <v>0.0013743164043546596</v>
      </c>
      <c r="T35" s="143">
        <v>3969</v>
      </c>
      <c r="U35" s="141">
        <v>4326</v>
      </c>
      <c r="V35" s="142">
        <v>0</v>
      </c>
      <c r="W35" s="141">
        <v>0</v>
      </c>
      <c r="X35" s="140">
        <f t="shared" si="6"/>
        <v>8295</v>
      </c>
      <c r="Y35" s="139">
        <f t="shared" si="7"/>
        <v>-0.05244122965641951</v>
      </c>
    </row>
    <row r="36" spans="1:25" ht="19.5" customHeight="1">
      <c r="A36" s="147" t="s">
        <v>210</v>
      </c>
      <c r="B36" s="145">
        <v>156</v>
      </c>
      <c r="C36" s="141">
        <v>156</v>
      </c>
      <c r="D36" s="142">
        <v>0</v>
      </c>
      <c r="E36" s="141">
        <v>0</v>
      </c>
      <c r="F36" s="140">
        <f t="shared" si="0"/>
        <v>312</v>
      </c>
      <c r="G36" s="144">
        <f t="shared" si="1"/>
        <v>0.000496578858155114</v>
      </c>
      <c r="H36" s="143">
        <v>263</v>
      </c>
      <c r="I36" s="141">
        <v>229</v>
      </c>
      <c r="J36" s="142"/>
      <c r="K36" s="141"/>
      <c r="L36" s="140">
        <f t="shared" si="2"/>
        <v>492</v>
      </c>
      <c r="M36" s="146">
        <f t="shared" si="3"/>
        <v>-0.36585365853658536</v>
      </c>
      <c r="N36" s="145">
        <v>2290</v>
      </c>
      <c r="O36" s="141">
        <v>2210</v>
      </c>
      <c r="P36" s="142"/>
      <c r="Q36" s="141"/>
      <c r="R36" s="140">
        <f t="shared" si="4"/>
        <v>4500</v>
      </c>
      <c r="S36" s="144">
        <f t="shared" si="5"/>
        <v>0.0007868223689053395</v>
      </c>
      <c r="T36" s="143">
        <v>1944</v>
      </c>
      <c r="U36" s="141">
        <v>1846</v>
      </c>
      <c r="V36" s="142">
        <v>234</v>
      </c>
      <c r="W36" s="141">
        <v>192</v>
      </c>
      <c r="X36" s="140">
        <f t="shared" si="6"/>
        <v>4216</v>
      </c>
      <c r="Y36" s="139">
        <f t="shared" si="7"/>
        <v>0.06736242884250476</v>
      </c>
    </row>
    <row r="37" spans="1:25" ht="19.5" customHeight="1" thickBot="1">
      <c r="A37" s="138" t="s">
        <v>179</v>
      </c>
      <c r="B37" s="136">
        <v>0</v>
      </c>
      <c r="C37" s="132">
        <v>0</v>
      </c>
      <c r="D37" s="133">
        <v>61</v>
      </c>
      <c r="E37" s="132">
        <v>50</v>
      </c>
      <c r="F37" s="131">
        <f t="shared" si="0"/>
        <v>111</v>
      </c>
      <c r="G37" s="135">
        <f t="shared" si="1"/>
        <v>0.0001766674783821079</v>
      </c>
      <c r="H37" s="134">
        <v>13350</v>
      </c>
      <c r="I37" s="132">
        <v>12224</v>
      </c>
      <c r="J37" s="133">
        <v>77</v>
      </c>
      <c r="K37" s="132">
        <v>79</v>
      </c>
      <c r="L37" s="131">
        <f t="shared" si="2"/>
        <v>25730</v>
      </c>
      <c r="M37" s="137">
        <f t="shared" si="3"/>
        <v>-0.9956859696851924</v>
      </c>
      <c r="N37" s="136">
        <v>25380</v>
      </c>
      <c r="O37" s="132">
        <v>24248</v>
      </c>
      <c r="P37" s="133">
        <v>6182</v>
      </c>
      <c r="Q37" s="132">
        <v>5251</v>
      </c>
      <c r="R37" s="131">
        <f t="shared" si="4"/>
        <v>61061</v>
      </c>
      <c r="S37" s="135">
        <f t="shared" si="5"/>
        <v>0.010676480148384208</v>
      </c>
      <c r="T37" s="134">
        <v>127503</v>
      </c>
      <c r="U37" s="132">
        <v>125516</v>
      </c>
      <c r="V37" s="133">
        <v>2855</v>
      </c>
      <c r="W37" s="132">
        <v>2954</v>
      </c>
      <c r="X37" s="131">
        <f t="shared" si="6"/>
        <v>258828</v>
      </c>
      <c r="Y37" s="130">
        <f t="shared" si="7"/>
        <v>-0.7640865748682523</v>
      </c>
    </row>
    <row r="38" ht="16.5" thickTop="1">
      <c r="A38" s="129" t="s">
        <v>457</v>
      </c>
    </row>
    <row r="39" ht="15.75">
      <c r="A39" s="129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8:Y65536 M38:M65536 Y3 M3 M5:M8 Y5:Y8">
    <cfRule type="cellIs" priority="3" dxfId="91" operator="lessThan" stopIfTrue="1">
      <formula>0</formula>
    </cfRule>
  </conditionalFormatting>
  <conditionalFormatting sqref="M9:M37 Y9:Y37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6">
      <selection activeCell="T10" sqref="T10:W44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0" t="s">
        <v>28</v>
      </c>
      <c r="Y1" s="571"/>
    </row>
    <row r="2" ht="5.25" customHeight="1" thickBot="1"/>
    <row r="3" spans="1:25" ht="24.75" customHeight="1" thickTop="1">
      <c r="A3" s="572" t="s">
        <v>47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4"/>
    </row>
    <row r="4" spans="1:25" ht="21" customHeight="1" thickBot="1">
      <c r="A4" s="595" t="s">
        <v>45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</row>
    <row r="5" spans="1:25" s="174" customFormat="1" ht="19.5" customHeight="1" thickBot="1" thickTop="1">
      <c r="A5" s="575" t="s">
        <v>44</v>
      </c>
      <c r="B5" s="590" t="s">
        <v>36</v>
      </c>
      <c r="C5" s="591"/>
      <c r="D5" s="591"/>
      <c r="E5" s="591"/>
      <c r="F5" s="591"/>
      <c r="G5" s="591"/>
      <c r="H5" s="591"/>
      <c r="I5" s="591"/>
      <c r="J5" s="592"/>
      <c r="K5" s="592"/>
      <c r="L5" s="592"/>
      <c r="M5" s="593"/>
      <c r="N5" s="594" t="s">
        <v>35</v>
      </c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3"/>
    </row>
    <row r="6" spans="1:25" s="173" customFormat="1" ht="26.25" customHeight="1" thickBot="1">
      <c r="A6" s="576"/>
      <c r="B6" s="582" t="s">
        <v>164</v>
      </c>
      <c r="C6" s="583"/>
      <c r="D6" s="583"/>
      <c r="E6" s="583"/>
      <c r="F6" s="584"/>
      <c r="G6" s="579" t="s">
        <v>34</v>
      </c>
      <c r="H6" s="582" t="s">
        <v>165</v>
      </c>
      <c r="I6" s="583"/>
      <c r="J6" s="583"/>
      <c r="K6" s="583"/>
      <c r="L6" s="584"/>
      <c r="M6" s="579" t="s">
        <v>33</v>
      </c>
      <c r="N6" s="589" t="s">
        <v>166</v>
      </c>
      <c r="O6" s="583"/>
      <c r="P6" s="583"/>
      <c r="Q6" s="583"/>
      <c r="R6" s="583"/>
      <c r="S6" s="579" t="s">
        <v>34</v>
      </c>
      <c r="T6" s="589" t="s">
        <v>167</v>
      </c>
      <c r="U6" s="583"/>
      <c r="V6" s="583"/>
      <c r="W6" s="583"/>
      <c r="X6" s="583"/>
      <c r="Y6" s="579" t="s">
        <v>33</v>
      </c>
    </row>
    <row r="7" spans="1:25" s="168" customFormat="1" ht="26.25" customHeight="1">
      <c r="A7" s="577"/>
      <c r="B7" s="562" t="s">
        <v>22</v>
      </c>
      <c r="C7" s="563"/>
      <c r="D7" s="564" t="s">
        <v>21</v>
      </c>
      <c r="E7" s="565"/>
      <c r="F7" s="566" t="s">
        <v>17</v>
      </c>
      <c r="G7" s="580"/>
      <c r="H7" s="562" t="s">
        <v>22</v>
      </c>
      <c r="I7" s="563"/>
      <c r="J7" s="564" t="s">
        <v>21</v>
      </c>
      <c r="K7" s="565"/>
      <c r="L7" s="566" t="s">
        <v>17</v>
      </c>
      <c r="M7" s="580"/>
      <c r="N7" s="563" t="s">
        <v>22</v>
      </c>
      <c r="O7" s="563"/>
      <c r="P7" s="568" t="s">
        <v>21</v>
      </c>
      <c r="Q7" s="563"/>
      <c r="R7" s="566" t="s">
        <v>17</v>
      </c>
      <c r="S7" s="580"/>
      <c r="T7" s="569" t="s">
        <v>22</v>
      </c>
      <c r="U7" s="565"/>
      <c r="V7" s="564" t="s">
        <v>21</v>
      </c>
      <c r="W7" s="585"/>
      <c r="X7" s="566" t="s">
        <v>17</v>
      </c>
      <c r="Y7" s="580"/>
    </row>
    <row r="8" spans="1:25" s="168" customFormat="1" ht="16.5" customHeight="1" thickBot="1">
      <c r="A8" s="578"/>
      <c r="B8" s="171" t="s">
        <v>31</v>
      </c>
      <c r="C8" s="169" t="s">
        <v>30</v>
      </c>
      <c r="D8" s="170" t="s">
        <v>31</v>
      </c>
      <c r="E8" s="169" t="s">
        <v>30</v>
      </c>
      <c r="F8" s="567"/>
      <c r="G8" s="581"/>
      <c r="H8" s="171" t="s">
        <v>31</v>
      </c>
      <c r="I8" s="169" t="s">
        <v>30</v>
      </c>
      <c r="J8" s="170" t="s">
        <v>31</v>
      </c>
      <c r="K8" s="169" t="s">
        <v>30</v>
      </c>
      <c r="L8" s="567"/>
      <c r="M8" s="581"/>
      <c r="N8" s="171" t="s">
        <v>31</v>
      </c>
      <c r="O8" s="169" t="s">
        <v>30</v>
      </c>
      <c r="P8" s="170" t="s">
        <v>31</v>
      </c>
      <c r="Q8" s="169" t="s">
        <v>30</v>
      </c>
      <c r="R8" s="567"/>
      <c r="S8" s="581"/>
      <c r="T8" s="171" t="s">
        <v>31</v>
      </c>
      <c r="U8" s="169" t="s">
        <v>30</v>
      </c>
      <c r="V8" s="170" t="s">
        <v>31</v>
      </c>
      <c r="W8" s="169" t="s">
        <v>30</v>
      </c>
      <c r="X8" s="567"/>
      <c r="Y8" s="581"/>
    </row>
    <row r="9" spans="1:25" s="175" customFormat="1" ht="18" customHeight="1" thickBot="1" thickTop="1">
      <c r="A9" s="185" t="s">
        <v>24</v>
      </c>
      <c r="B9" s="184">
        <f>SUM(B10:B44)</f>
        <v>24181.383</v>
      </c>
      <c r="C9" s="178">
        <f>SUM(C10:C44)</f>
        <v>19117.01400000001</v>
      </c>
      <c r="D9" s="179">
        <f>SUM(D10:D44)</f>
        <v>3007.2929999999997</v>
      </c>
      <c r="E9" s="178">
        <f>SUM(E10:E44)</f>
        <v>1811.148</v>
      </c>
      <c r="F9" s="177">
        <f aca="true" t="shared" si="0" ref="F9:F23">SUM(B9:E9)</f>
        <v>48116.83800000001</v>
      </c>
      <c r="G9" s="181">
        <f aca="true" t="shared" si="1" ref="G9:G23">F9/$F$9</f>
        <v>1</v>
      </c>
      <c r="H9" s="180">
        <f>SUM(H10:H44)</f>
        <v>21503.691000000006</v>
      </c>
      <c r="I9" s="178">
        <f>SUM(I10:I44)</f>
        <v>16217.218000000004</v>
      </c>
      <c r="J9" s="179">
        <f>SUM(J10:J44)</f>
        <v>4812.989</v>
      </c>
      <c r="K9" s="178">
        <f>SUM(K10:K44)</f>
        <v>2591.312</v>
      </c>
      <c r="L9" s="177">
        <f aca="true" t="shared" si="2" ref="L9:L23">SUM(H9:K9)</f>
        <v>45125.210000000014</v>
      </c>
      <c r="M9" s="183">
        <f aca="true" t="shared" si="3" ref="M9:M23">IF(ISERROR(F9/L9-1),"         /0",(F9/L9-1))</f>
        <v>0.06629615684890977</v>
      </c>
      <c r="N9" s="182">
        <f>SUM(N10:N44)</f>
        <v>231343.66400000008</v>
      </c>
      <c r="O9" s="178">
        <f>SUM(O10:O44)</f>
        <v>149959.46000000005</v>
      </c>
      <c r="P9" s="179">
        <f>SUM(P10:P44)</f>
        <v>23652.935</v>
      </c>
      <c r="Q9" s="178">
        <f>SUM(Q10:Q44)</f>
        <v>16401.68</v>
      </c>
      <c r="R9" s="177">
        <f aca="true" t="shared" si="4" ref="R9:R23">SUM(N9:Q9)</f>
        <v>421357.7390000001</v>
      </c>
      <c r="S9" s="181">
        <f aca="true" t="shared" si="5" ref="S9:S23">R9/$R$9</f>
        <v>1</v>
      </c>
      <c r="T9" s="180">
        <f>SUM(T10:T44)</f>
        <v>215444.407</v>
      </c>
      <c r="U9" s="178">
        <f>SUM(U10:U44)</f>
        <v>139585.89199999993</v>
      </c>
      <c r="V9" s="179">
        <f>SUM(V10:V44)</f>
        <v>33318.598</v>
      </c>
      <c r="W9" s="178">
        <f>SUM(W10:W44)</f>
        <v>20982.435000000005</v>
      </c>
      <c r="X9" s="177">
        <f aca="true" t="shared" si="6" ref="X9:X23">SUM(T9:W9)</f>
        <v>409331.33199999994</v>
      </c>
      <c r="Y9" s="176">
        <f>IF(ISERROR(R9/X9-1),"         /0",(R9/X9-1))</f>
        <v>0.02938061677624071</v>
      </c>
    </row>
    <row r="10" spans="1:25" ht="19.5" customHeight="1" thickTop="1">
      <c r="A10" s="156" t="s">
        <v>184</v>
      </c>
      <c r="B10" s="154">
        <v>5953.546</v>
      </c>
      <c r="C10" s="150">
        <v>4925.818</v>
      </c>
      <c r="D10" s="151">
        <v>0</v>
      </c>
      <c r="E10" s="150">
        <v>0</v>
      </c>
      <c r="F10" s="149">
        <f t="shared" si="0"/>
        <v>10879.364000000001</v>
      </c>
      <c r="G10" s="153">
        <f t="shared" si="1"/>
        <v>0.22610305357139218</v>
      </c>
      <c r="H10" s="152">
        <v>4752.879999999999</v>
      </c>
      <c r="I10" s="150">
        <v>5034.534000000001</v>
      </c>
      <c r="J10" s="151"/>
      <c r="K10" s="150"/>
      <c r="L10" s="149">
        <f t="shared" si="2"/>
        <v>9787.414</v>
      </c>
      <c r="M10" s="155">
        <f t="shared" si="3"/>
        <v>0.1115667529747899</v>
      </c>
      <c r="N10" s="154">
        <v>50342.087000000036</v>
      </c>
      <c r="O10" s="150">
        <v>41508.55900000001</v>
      </c>
      <c r="P10" s="151"/>
      <c r="Q10" s="150"/>
      <c r="R10" s="149">
        <f t="shared" si="4"/>
        <v>91850.64600000004</v>
      </c>
      <c r="S10" s="153">
        <f t="shared" si="5"/>
        <v>0.21798732406811214</v>
      </c>
      <c r="T10" s="152">
        <v>39280.18800000002</v>
      </c>
      <c r="U10" s="150">
        <v>38212.64199999999</v>
      </c>
      <c r="V10" s="151"/>
      <c r="W10" s="150"/>
      <c r="X10" s="149">
        <f t="shared" si="6"/>
        <v>77492.83000000002</v>
      </c>
      <c r="Y10" s="148">
        <f aca="true" t="shared" si="7" ref="Y10:Y23">IF(ISERROR(R10/X10-1),"         /0",IF(R10/X10&gt;5,"  *  ",(R10/X10-1)))</f>
        <v>0.18527928325756093</v>
      </c>
    </row>
    <row r="11" spans="1:25" ht="19.5" customHeight="1">
      <c r="A11" s="147" t="s">
        <v>211</v>
      </c>
      <c r="B11" s="145">
        <v>2860.824</v>
      </c>
      <c r="C11" s="141">
        <v>2210.3469999999998</v>
      </c>
      <c r="D11" s="142">
        <v>0</v>
      </c>
      <c r="E11" s="141">
        <v>0</v>
      </c>
      <c r="F11" s="140">
        <f t="shared" si="0"/>
        <v>5071.171</v>
      </c>
      <c r="G11" s="144">
        <f t="shared" si="1"/>
        <v>0.10539285644663515</v>
      </c>
      <c r="H11" s="143">
        <v>2630.638</v>
      </c>
      <c r="I11" s="141">
        <v>1678.491</v>
      </c>
      <c r="J11" s="142"/>
      <c r="K11" s="141"/>
      <c r="L11" s="140">
        <f t="shared" si="2"/>
        <v>4309.129</v>
      </c>
      <c r="M11" s="146">
        <f t="shared" si="3"/>
        <v>0.1768436266354525</v>
      </c>
      <c r="N11" s="145">
        <v>24681.476999999995</v>
      </c>
      <c r="O11" s="141">
        <v>15738.022999999997</v>
      </c>
      <c r="P11" s="142"/>
      <c r="Q11" s="141"/>
      <c r="R11" s="140">
        <f t="shared" si="4"/>
        <v>40419.49999999999</v>
      </c>
      <c r="S11" s="144">
        <f t="shared" si="5"/>
        <v>0.09592680105016413</v>
      </c>
      <c r="T11" s="143">
        <v>27421.016999999993</v>
      </c>
      <c r="U11" s="141">
        <v>17131.378999999997</v>
      </c>
      <c r="V11" s="142"/>
      <c r="W11" s="141"/>
      <c r="X11" s="140">
        <f t="shared" si="6"/>
        <v>44552.39599999999</v>
      </c>
      <c r="Y11" s="139">
        <f t="shared" si="7"/>
        <v>-0.09276484254629092</v>
      </c>
    </row>
    <row r="12" spans="1:25" ht="19.5" customHeight="1">
      <c r="A12" s="147" t="s">
        <v>212</v>
      </c>
      <c r="B12" s="145">
        <v>3138.7690000000002</v>
      </c>
      <c r="C12" s="141">
        <v>1699.0069999999998</v>
      </c>
      <c r="D12" s="142">
        <v>0</v>
      </c>
      <c r="E12" s="141">
        <v>107.648</v>
      </c>
      <c r="F12" s="140">
        <f t="shared" si="0"/>
        <v>4945.424</v>
      </c>
      <c r="G12" s="144">
        <f t="shared" si="1"/>
        <v>0.1027794885441142</v>
      </c>
      <c r="H12" s="143">
        <v>2749.997</v>
      </c>
      <c r="I12" s="141">
        <v>1276.698</v>
      </c>
      <c r="J12" s="142">
        <v>129.7</v>
      </c>
      <c r="K12" s="141">
        <v>607.997</v>
      </c>
      <c r="L12" s="140">
        <f t="shared" si="2"/>
        <v>4764.392</v>
      </c>
      <c r="M12" s="146">
        <f t="shared" si="3"/>
        <v>0.03799687347304759</v>
      </c>
      <c r="N12" s="145">
        <v>42765.192</v>
      </c>
      <c r="O12" s="141">
        <v>19800.509000000002</v>
      </c>
      <c r="P12" s="142">
        <v>1381.304</v>
      </c>
      <c r="Q12" s="141">
        <v>849.754</v>
      </c>
      <c r="R12" s="140">
        <f t="shared" si="4"/>
        <v>64796.759000000005</v>
      </c>
      <c r="S12" s="144">
        <f t="shared" si="5"/>
        <v>0.1537808683751267</v>
      </c>
      <c r="T12" s="143">
        <v>44937.569999999985</v>
      </c>
      <c r="U12" s="141">
        <v>16513.53</v>
      </c>
      <c r="V12" s="142">
        <v>1821.614</v>
      </c>
      <c r="W12" s="141">
        <v>3096.5719999999997</v>
      </c>
      <c r="X12" s="140">
        <f t="shared" si="6"/>
        <v>66369.28599999998</v>
      </c>
      <c r="Y12" s="139">
        <f t="shared" si="7"/>
        <v>-0.02369359525729975</v>
      </c>
    </row>
    <row r="13" spans="1:25" ht="19.5" customHeight="1">
      <c r="A13" s="147" t="s">
        <v>168</v>
      </c>
      <c r="B13" s="145">
        <v>2218.0939999999996</v>
      </c>
      <c r="C13" s="141">
        <v>1960.3319999999997</v>
      </c>
      <c r="D13" s="142">
        <v>0</v>
      </c>
      <c r="E13" s="141">
        <v>0</v>
      </c>
      <c r="F13" s="140">
        <f t="shared" si="0"/>
        <v>4178.4259999999995</v>
      </c>
      <c r="G13" s="144">
        <f t="shared" si="1"/>
        <v>0.08683916428589922</v>
      </c>
      <c r="H13" s="143">
        <v>1438.948</v>
      </c>
      <c r="I13" s="141">
        <v>1475.8419999999999</v>
      </c>
      <c r="J13" s="142">
        <v>0</v>
      </c>
      <c r="K13" s="141">
        <v>0</v>
      </c>
      <c r="L13" s="140">
        <f t="shared" si="2"/>
        <v>2914.79</v>
      </c>
      <c r="M13" s="146">
        <f t="shared" si="3"/>
        <v>0.43352557131045444</v>
      </c>
      <c r="N13" s="145">
        <v>18395.581</v>
      </c>
      <c r="O13" s="141">
        <v>15241.999999999998</v>
      </c>
      <c r="P13" s="142">
        <v>0.9530000000000001</v>
      </c>
      <c r="Q13" s="141">
        <v>0</v>
      </c>
      <c r="R13" s="140">
        <f t="shared" si="4"/>
        <v>33638.534</v>
      </c>
      <c r="S13" s="144">
        <f t="shared" si="5"/>
        <v>0.0798336683689106</v>
      </c>
      <c r="T13" s="143">
        <v>14110.816999999994</v>
      </c>
      <c r="U13" s="141">
        <v>11372.276000000002</v>
      </c>
      <c r="V13" s="142">
        <v>17.459999999999997</v>
      </c>
      <c r="W13" s="141">
        <v>9.966999999999999</v>
      </c>
      <c r="X13" s="140">
        <f t="shared" si="6"/>
        <v>25510.519999999993</v>
      </c>
      <c r="Y13" s="139">
        <f t="shared" si="7"/>
        <v>0.3186142030817094</v>
      </c>
    </row>
    <row r="14" spans="1:25" ht="19.5" customHeight="1">
      <c r="A14" s="147" t="s">
        <v>213</v>
      </c>
      <c r="B14" s="145">
        <v>1840.2169999999999</v>
      </c>
      <c r="C14" s="141">
        <v>1534.3690000000001</v>
      </c>
      <c r="D14" s="142">
        <v>0</v>
      </c>
      <c r="E14" s="141">
        <v>0</v>
      </c>
      <c r="F14" s="140">
        <f t="shared" si="0"/>
        <v>3374.5860000000002</v>
      </c>
      <c r="G14" s="144">
        <f t="shared" si="1"/>
        <v>0.07013316211676253</v>
      </c>
      <c r="H14" s="143">
        <v>1387.3970000000002</v>
      </c>
      <c r="I14" s="141">
        <v>816.4739999999999</v>
      </c>
      <c r="J14" s="142"/>
      <c r="K14" s="141"/>
      <c r="L14" s="140">
        <f t="shared" si="2"/>
        <v>2203.871</v>
      </c>
      <c r="M14" s="146">
        <f t="shared" si="3"/>
        <v>0.5312084963230608</v>
      </c>
      <c r="N14" s="145">
        <v>15924.88</v>
      </c>
      <c r="O14" s="141">
        <v>10024.388</v>
      </c>
      <c r="P14" s="142"/>
      <c r="Q14" s="141"/>
      <c r="R14" s="140">
        <f t="shared" si="4"/>
        <v>25949.268</v>
      </c>
      <c r="S14" s="144">
        <f t="shared" si="5"/>
        <v>0.06158488523691265</v>
      </c>
      <c r="T14" s="143">
        <v>12083.530000000002</v>
      </c>
      <c r="U14" s="141">
        <v>7504.211</v>
      </c>
      <c r="V14" s="142"/>
      <c r="W14" s="141"/>
      <c r="X14" s="140">
        <f t="shared" si="6"/>
        <v>19587.741</v>
      </c>
      <c r="Y14" s="139">
        <f t="shared" si="7"/>
        <v>0.3247708349829619</v>
      </c>
    </row>
    <row r="15" spans="1:25" ht="19.5" customHeight="1">
      <c r="A15" s="147" t="s">
        <v>214</v>
      </c>
      <c r="B15" s="145">
        <v>1996.652</v>
      </c>
      <c r="C15" s="141">
        <v>791.9720000000001</v>
      </c>
      <c r="D15" s="142">
        <v>0</v>
      </c>
      <c r="E15" s="141">
        <v>196.015</v>
      </c>
      <c r="F15" s="140">
        <f t="shared" si="0"/>
        <v>2984.639</v>
      </c>
      <c r="G15" s="144">
        <f t="shared" si="1"/>
        <v>0.06202899284445914</v>
      </c>
      <c r="H15" s="143">
        <v>1763.5659999999998</v>
      </c>
      <c r="I15" s="141">
        <v>616.642</v>
      </c>
      <c r="J15" s="142"/>
      <c r="K15" s="141">
        <v>251.76400000000004</v>
      </c>
      <c r="L15" s="140">
        <f t="shared" si="2"/>
        <v>2631.9719999999998</v>
      </c>
      <c r="M15" s="146">
        <f t="shared" si="3"/>
        <v>0.13399344673879532</v>
      </c>
      <c r="N15" s="145">
        <v>17933.254</v>
      </c>
      <c r="O15" s="141">
        <v>4793.669</v>
      </c>
      <c r="P15" s="142">
        <v>1.242</v>
      </c>
      <c r="Q15" s="141">
        <v>2498.756</v>
      </c>
      <c r="R15" s="140">
        <f t="shared" si="4"/>
        <v>25226.921000000002</v>
      </c>
      <c r="S15" s="144">
        <f t="shared" si="5"/>
        <v>0.0598705533684288</v>
      </c>
      <c r="T15" s="143">
        <v>14177.893000000002</v>
      </c>
      <c r="U15" s="141">
        <v>4143.72</v>
      </c>
      <c r="V15" s="142">
        <v>658.502</v>
      </c>
      <c r="W15" s="141">
        <v>1156.1870000000004</v>
      </c>
      <c r="X15" s="140">
        <f t="shared" si="6"/>
        <v>20136.302000000003</v>
      </c>
      <c r="Y15" s="139">
        <f t="shared" si="7"/>
        <v>0.2528080379406308</v>
      </c>
    </row>
    <row r="16" spans="1:25" ht="19.5" customHeight="1">
      <c r="A16" s="147" t="s">
        <v>215</v>
      </c>
      <c r="B16" s="145">
        <v>0</v>
      </c>
      <c r="C16" s="141">
        <v>0</v>
      </c>
      <c r="D16" s="142">
        <v>1792.308</v>
      </c>
      <c r="E16" s="141">
        <v>432.334</v>
      </c>
      <c r="F16" s="140">
        <f>SUM(B16:E16)</f>
        <v>2224.642</v>
      </c>
      <c r="G16" s="144">
        <f>F16/$F$9</f>
        <v>0.04623416858771973</v>
      </c>
      <c r="H16" s="143"/>
      <c r="I16" s="141"/>
      <c r="J16" s="142">
        <v>1736.478</v>
      </c>
      <c r="K16" s="141">
        <v>657.6110000000001</v>
      </c>
      <c r="L16" s="140">
        <f>SUM(H16:K16)</f>
        <v>2394.089</v>
      </c>
      <c r="M16" s="146">
        <f>IF(ISERROR(F16/L16-1),"         /0",(F16/L16-1))</f>
        <v>-0.07077723509861167</v>
      </c>
      <c r="N16" s="145"/>
      <c r="O16" s="141"/>
      <c r="P16" s="142">
        <v>11077.083000000002</v>
      </c>
      <c r="Q16" s="141">
        <v>4402.719</v>
      </c>
      <c r="R16" s="140">
        <f>SUM(N16:Q16)</f>
        <v>15479.802000000003</v>
      </c>
      <c r="S16" s="144">
        <f>R16/$R$9</f>
        <v>0.036737908354876565</v>
      </c>
      <c r="T16" s="143"/>
      <c r="U16" s="141"/>
      <c r="V16" s="142">
        <v>3514.671</v>
      </c>
      <c r="W16" s="141">
        <v>1918.178</v>
      </c>
      <c r="X16" s="140">
        <f>SUM(T16:W16)</f>
        <v>5432.849</v>
      </c>
      <c r="Y16" s="139">
        <f>IF(ISERROR(R16/X16-1),"         /0",IF(R16/X16&gt;5,"  *  ",(R16/X16-1)))</f>
        <v>1.8492973023914345</v>
      </c>
    </row>
    <row r="17" spans="1:25" ht="19.5" customHeight="1">
      <c r="A17" s="147" t="s">
        <v>216</v>
      </c>
      <c r="B17" s="145">
        <v>1438.614</v>
      </c>
      <c r="C17" s="141">
        <v>735.625</v>
      </c>
      <c r="D17" s="142">
        <v>0</v>
      </c>
      <c r="E17" s="141">
        <v>0</v>
      </c>
      <c r="F17" s="140">
        <f>SUM(B17:E17)</f>
        <v>2174.239</v>
      </c>
      <c r="G17" s="144">
        <f>F17/$F$9</f>
        <v>0.04518665586462684</v>
      </c>
      <c r="H17" s="143">
        <v>1271.068</v>
      </c>
      <c r="I17" s="141">
        <v>820.8100000000001</v>
      </c>
      <c r="J17" s="142"/>
      <c r="K17" s="141"/>
      <c r="L17" s="140">
        <f>SUM(H17:K17)</f>
        <v>2091.878</v>
      </c>
      <c r="M17" s="146">
        <f>IF(ISERROR(F17/L17-1),"         /0",(F17/L17-1))</f>
        <v>0.03937179892900056</v>
      </c>
      <c r="N17" s="145">
        <v>12064.066999999997</v>
      </c>
      <c r="O17" s="141">
        <v>6597.0560000000005</v>
      </c>
      <c r="P17" s="142"/>
      <c r="Q17" s="141"/>
      <c r="R17" s="140">
        <f>SUM(N17:Q17)</f>
        <v>18661.123</v>
      </c>
      <c r="S17" s="144">
        <f>R17/$R$9</f>
        <v>0.04428807465192895</v>
      </c>
      <c r="T17" s="143">
        <v>12295.871</v>
      </c>
      <c r="U17" s="141">
        <v>6911.242000000001</v>
      </c>
      <c r="V17" s="142"/>
      <c r="W17" s="141"/>
      <c r="X17" s="140">
        <f>SUM(T17:W17)</f>
        <v>19207.113</v>
      </c>
      <c r="Y17" s="139">
        <f>IF(ISERROR(R17/X17-1),"         /0",IF(R17/X17&gt;5,"  *  ",(R17/X17-1)))</f>
        <v>-0.028426448055988485</v>
      </c>
    </row>
    <row r="18" spans="1:25" ht="19.5" customHeight="1">
      <c r="A18" s="147" t="s">
        <v>217</v>
      </c>
      <c r="B18" s="145">
        <v>0</v>
      </c>
      <c r="C18" s="141">
        <v>0</v>
      </c>
      <c r="D18" s="142">
        <v>975</v>
      </c>
      <c r="E18" s="141">
        <v>1031.333</v>
      </c>
      <c r="F18" s="140">
        <f>SUM(B18:E18)</f>
        <v>2006.333</v>
      </c>
      <c r="G18" s="144">
        <f>F18/$F$9</f>
        <v>0.04169710819318592</v>
      </c>
      <c r="H18" s="143"/>
      <c r="I18" s="141"/>
      <c r="J18" s="142">
        <v>1064.701</v>
      </c>
      <c r="K18" s="141">
        <v>143.938</v>
      </c>
      <c r="L18" s="140">
        <f>SUM(H18:K18)</f>
        <v>1208.6390000000001</v>
      </c>
      <c r="M18" s="146">
        <f>IF(ISERROR(F18/L18-1),"         /0",(F18/L18-1))</f>
        <v>0.6599935961027237</v>
      </c>
      <c r="N18" s="145"/>
      <c r="O18" s="141"/>
      <c r="P18" s="142">
        <v>8663.817</v>
      </c>
      <c r="Q18" s="141">
        <v>8120.319000000001</v>
      </c>
      <c r="R18" s="140">
        <f>SUM(N18:Q18)</f>
        <v>16784.136</v>
      </c>
      <c r="S18" s="144">
        <f>R18/$R$9</f>
        <v>0.039833458476005335</v>
      </c>
      <c r="T18" s="143"/>
      <c r="U18" s="141"/>
      <c r="V18" s="142">
        <v>11328.758000000002</v>
      </c>
      <c r="W18" s="141">
        <v>9849.590000000002</v>
      </c>
      <c r="X18" s="140">
        <f>SUM(T18:W18)</f>
        <v>21178.348000000005</v>
      </c>
      <c r="Y18" s="139">
        <f>IF(ISERROR(R18/X18-1),"         /0",IF(R18/X18&gt;5,"  *  ",(R18/X18-1)))</f>
        <v>-0.2074860607635688</v>
      </c>
    </row>
    <row r="19" spans="1:25" ht="19.5" customHeight="1">
      <c r="A19" s="147" t="s">
        <v>181</v>
      </c>
      <c r="B19" s="145">
        <v>873.751</v>
      </c>
      <c r="C19" s="141">
        <v>904.6410000000001</v>
      </c>
      <c r="D19" s="142">
        <v>0</v>
      </c>
      <c r="E19" s="141">
        <v>0</v>
      </c>
      <c r="F19" s="140">
        <f>SUM(B19:E19)</f>
        <v>1778.392</v>
      </c>
      <c r="G19" s="144">
        <f>F19/$F$9</f>
        <v>0.03695986839367956</v>
      </c>
      <c r="H19" s="143">
        <v>1292.805</v>
      </c>
      <c r="I19" s="141">
        <v>1081.228</v>
      </c>
      <c r="J19" s="142"/>
      <c r="K19" s="141"/>
      <c r="L19" s="140">
        <f>SUM(H19:K19)</f>
        <v>2374.0330000000004</v>
      </c>
      <c r="M19" s="146">
        <f>IF(ISERROR(F19/L19-1),"         /0",(F19/L19-1))</f>
        <v>-0.2508983657767184</v>
      </c>
      <c r="N19" s="145">
        <v>8395.854</v>
      </c>
      <c r="O19" s="141">
        <v>7215.843999999997</v>
      </c>
      <c r="P19" s="142"/>
      <c r="Q19" s="141"/>
      <c r="R19" s="140">
        <f>SUM(N19:Q19)</f>
        <v>15611.697999999997</v>
      </c>
      <c r="S19" s="144">
        <f>R19/$R$9</f>
        <v>0.037050934526682545</v>
      </c>
      <c r="T19" s="143">
        <v>14038.589999999995</v>
      </c>
      <c r="U19" s="141">
        <v>10800.536999999997</v>
      </c>
      <c r="V19" s="142"/>
      <c r="W19" s="141"/>
      <c r="X19" s="140">
        <f>SUM(T19:W19)</f>
        <v>24839.126999999993</v>
      </c>
      <c r="Y19" s="139">
        <f>IF(ISERROR(R19/X19-1),"         /0",IF(R19/X19&gt;5,"  *  ",(R19/X19-1)))</f>
        <v>-0.3714876533301673</v>
      </c>
    </row>
    <row r="20" spans="1:25" ht="19.5" customHeight="1">
      <c r="A20" s="147" t="s">
        <v>218</v>
      </c>
      <c r="B20" s="145">
        <v>763.315</v>
      </c>
      <c r="C20" s="141">
        <v>468.132</v>
      </c>
      <c r="D20" s="142">
        <v>0</v>
      </c>
      <c r="E20" s="141">
        <v>0</v>
      </c>
      <c r="F20" s="140">
        <f t="shared" si="0"/>
        <v>1231.4470000000001</v>
      </c>
      <c r="G20" s="144">
        <f t="shared" si="1"/>
        <v>0.025592849638207727</v>
      </c>
      <c r="H20" s="143">
        <v>771.9259999999999</v>
      </c>
      <c r="I20" s="141">
        <v>421.47</v>
      </c>
      <c r="J20" s="142"/>
      <c r="K20" s="141"/>
      <c r="L20" s="140">
        <f t="shared" si="2"/>
        <v>1193.396</v>
      </c>
      <c r="M20" s="146">
        <f t="shared" si="3"/>
        <v>0.03188463846032685</v>
      </c>
      <c r="N20" s="145">
        <v>4963.534</v>
      </c>
      <c r="O20" s="141">
        <v>2448.44</v>
      </c>
      <c r="P20" s="142"/>
      <c r="Q20" s="141"/>
      <c r="R20" s="140">
        <f t="shared" si="4"/>
        <v>7411.974</v>
      </c>
      <c r="S20" s="144">
        <f t="shared" si="5"/>
        <v>0.01759069150501588</v>
      </c>
      <c r="T20" s="143">
        <v>1701.958</v>
      </c>
      <c r="U20" s="141">
        <v>758.972</v>
      </c>
      <c r="V20" s="142"/>
      <c r="W20" s="141"/>
      <c r="X20" s="140">
        <f t="shared" si="6"/>
        <v>2460.9300000000003</v>
      </c>
      <c r="Y20" s="139">
        <f t="shared" si="7"/>
        <v>2.0118589313796003</v>
      </c>
    </row>
    <row r="21" spans="1:25" ht="19.5" customHeight="1">
      <c r="A21" s="147" t="s">
        <v>219</v>
      </c>
      <c r="B21" s="145">
        <v>0</v>
      </c>
      <c r="C21" s="141">
        <v>963.1450000000001</v>
      </c>
      <c r="D21" s="142">
        <v>0</v>
      </c>
      <c r="E21" s="141">
        <v>0</v>
      </c>
      <c r="F21" s="140">
        <f t="shared" si="0"/>
        <v>963.1450000000001</v>
      </c>
      <c r="G21" s="144">
        <f t="shared" si="1"/>
        <v>0.020016797446249478</v>
      </c>
      <c r="H21" s="143">
        <v>0</v>
      </c>
      <c r="I21" s="141">
        <v>28.705</v>
      </c>
      <c r="J21" s="142"/>
      <c r="K21" s="141"/>
      <c r="L21" s="140">
        <f t="shared" si="2"/>
        <v>28.705</v>
      </c>
      <c r="M21" s="146">
        <f t="shared" si="3"/>
        <v>32.55321372583174</v>
      </c>
      <c r="N21" s="145">
        <v>7356.685000000001</v>
      </c>
      <c r="O21" s="141">
        <v>1086.174</v>
      </c>
      <c r="P21" s="142"/>
      <c r="Q21" s="141"/>
      <c r="R21" s="140">
        <f t="shared" si="4"/>
        <v>8442.859</v>
      </c>
      <c r="S21" s="144">
        <f t="shared" si="5"/>
        <v>0.020037270515161933</v>
      </c>
      <c r="T21" s="143">
        <v>4655.023999999999</v>
      </c>
      <c r="U21" s="141">
        <v>361.921</v>
      </c>
      <c r="V21" s="142"/>
      <c r="W21" s="141"/>
      <c r="X21" s="140">
        <f t="shared" si="6"/>
        <v>5016.945</v>
      </c>
      <c r="Y21" s="139">
        <f t="shared" si="7"/>
        <v>0.6828685584553948</v>
      </c>
    </row>
    <row r="22" spans="1:25" ht="19.5" customHeight="1">
      <c r="A22" s="147" t="s">
        <v>189</v>
      </c>
      <c r="B22" s="145">
        <v>212.371</v>
      </c>
      <c r="C22" s="141">
        <v>498.694</v>
      </c>
      <c r="D22" s="142">
        <v>0</v>
      </c>
      <c r="E22" s="141">
        <v>0</v>
      </c>
      <c r="F22" s="140">
        <f t="shared" si="0"/>
        <v>711.065</v>
      </c>
      <c r="G22" s="144">
        <f t="shared" si="1"/>
        <v>0.014777882952325336</v>
      </c>
      <c r="H22" s="143">
        <v>194.766</v>
      </c>
      <c r="I22" s="141">
        <v>534.6990000000001</v>
      </c>
      <c r="J22" s="142"/>
      <c r="K22" s="141"/>
      <c r="L22" s="140">
        <f t="shared" si="2"/>
        <v>729.465</v>
      </c>
      <c r="M22" s="146">
        <f t="shared" si="3"/>
        <v>-0.025223965508968882</v>
      </c>
      <c r="N22" s="145">
        <v>1803.2899999999997</v>
      </c>
      <c r="O22" s="141">
        <v>4089.027</v>
      </c>
      <c r="P22" s="142"/>
      <c r="Q22" s="141"/>
      <c r="R22" s="140">
        <f t="shared" si="4"/>
        <v>5892.317</v>
      </c>
      <c r="S22" s="144">
        <f t="shared" si="5"/>
        <v>0.013984119560694714</v>
      </c>
      <c r="T22" s="143">
        <v>1631.911</v>
      </c>
      <c r="U22" s="141">
        <v>4596.112999999999</v>
      </c>
      <c r="V22" s="142"/>
      <c r="W22" s="141"/>
      <c r="X22" s="140">
        <f t="shared" si="6"/>
        <v>6228.023999999999</v>
      </c>
      <c r="Y22" s="139">
        <f t="shared" si="7"/>
        <v>-0.0539026503430301</v>
      </c>
    </row>
    <row r="23" spans="1:25" ht="19.5" customHeight="1">
      <c r="A23" s="147" t="s">
        <v>199</v>
      </c>
      <c r="B23" s="145">
        <v>230.85</v>
      </c>
      <c r="C23" s="141">
        <v>351.296</v>
      </c>
      <c r="D23" s="142">
        <v>0</v>
      </c>
      <c r="E23" s="141">
        <v>0</v>
      </c>
      <c r="F23" s="140">
        <f t="shared" si="0"/>
        <v>582.146</v>
      </c>
      <c r="G23" s="144">
        <f t="shared" si="1"/>
        <v>0.012098592180974149</v>
      </c>
      <c r="H23" s="143">
        <v>153.65699999999998</v>
      </c>
      <c r="I23" s="141">
        <v>199.752</v>
      </c>
      <c r="J23" s="142"/>
      <c r="K23" s="141"/>
      <c r="L23" s="140">
        <f t="shared" si="2"/>
        <v>353.409</v>
      </c>
      <c r="M23" s="146">
        <f t="shared" si="3"/>
        <v>0.6472302629531221</v>
      </c>
      <c r="N23" s="145">
        <v>1472.465</v>
      </c>
      <c r="O23" s="141">
        <v>2452.215</v>
      </c>
      <c r="P23" s="142"/>
      <c r="Q23" s="141"/>
      <c r="R23" s="140">
        <f t="shared" si="4"/>
        <v>3924.6800000000003</v>
      </c>
      <c r="S23" s="144">
        <f t="shared" si="5"/>
        <v>0.009314365530141595</v>
      </c>
      <c r="T23" s="143">
        <v>1258.3270000000002</v>
      </c>
      <c r="U23" s="141">
        <v>1445.325</v>
      </c>
      <c r="V23" s="142"/>
      <c r="W23" s="141"/>
      <c r="X23" s="140">
        <f t="shared" si="6"/>
        <v>2703.652</v>
      </c>
      <c r="Y23" s="139">
        <f t="shared" si="7"/>
        <v>0.4516217323827181</v>
      </c>
    </row>
    <row r="24" spans="1:25" ht="19.5" customHeight="1">
      <c r="A24" s="147" t="s">
        <v>180</v>
      </c>
      <c r="B24" s="145">
        <v>335.488</v>
      </c>
      <c r="C24" s="141">
        <v>246.083</v>
      </c>
      <c r="D24" s="142">
        <v>0</v>
      </c>
      <c r="E24" s="141">
        <v>0</v>
      </c>
      <c r="F24" s="140">
        <f aca="true" t="shared" si="8" ref="F24:F29">SUM(B24:E24)</f>
        <v>581.571</v>
      </c>
      <c r="G24" s="144">
        <f aca="true" t="shared" si="9" ref="G24:G29">F24/$F$9</f>
        <v>0.012086642102292754</v>
      </c>
      <c r="H24" s="143">
        <v>268.47</v>
      </c>
      <c r="I24" s="141">
        <v>223.385</v>
      </c>
      <c r="J24" s="142"/>
      <c r="K24" s="141"/>
      <c r="L24" s="140">
        <f aca="true" t="shared" si="10" ref="L24:L29">SUM(H24:K24)</f>
        <v>491.855</v>
      </c>
      <c r="M24" s="146" t="s">
        <v>50</v>
      </c>
      <c r="N24" s="145">
        <v>2625.5759999999996</v>
      </c>
      <c r="O24" s="141">
        <v>2442.6699999999996</v>
      </c>
      <c r="P24" s="142"/>
      <c r="Q24" s="141"/>
      <c r="R24" s="140">
        <f aca="true" t="shared" si="11" ref="R24:R29">SUM(N24:Q24)</f>
        <v>5068.245999999999</v>
      </c>
      <c r="S24" s="144">
        <f aca="true" t="shared" si="12" ref="S24:S29">R24/$R$9</f>
        <v>0.012028368132096887</v>
      </c>
      <c r="T24" s="143">
        <v>3775.366000000001</v>
      </c>
      <c r="U24" s="141">
        <v>2532.4829999999997</v>
      </c>
      <c r="V24" s="142"/>
      <c r="W24" s="141"/>
      <c r="X24" s="140">
        <f aca="true" t="shared" si="13" ref="X24:X29">SUM(T24:W24)</f>
        <v>6307.849</v>
      </c>
      <c r="Y24" s="139">
        <f aca="true" t="shared" si="14" ref="Y24:Y29">IF(ISERROR(R24/X24-1),"         /0",IF(R24/X24&gt;5,"  *  ",(R24/X24-1)))</f>
        <v>-0.19651754504586283</v>
      </c>
    </row>
    <row r="25" spans="1:25" ht="19.5" customHeight="1">
      <c r="A25" s="147" t="s">
        <v>169</v>
      </c>
      <c r="B25" s="145">
        <v>333.332</v>
      </c>
      <c r="C25" s="141">
        <v>219.61499999999998</v>
      </c>
      <c r="D25" s="142">
        <v>0</v>
      </c>
      <c r="E25" s="141">
        <v>0</v>
      </c>
      <c r="F25" s="140">
        <f t="shared" si="8"/>
        <v>552.947</v>
      </c>
      <c r="G25" s="144">
        <f t="shared" si="9"/>
        <v>0.011491756794160079</v>
      </c>
      <c r="H25" s="143">
        <v>313.339</v>
      </c>
      <c r="I25" s="141">
        <v>154.251</v>
      </c>
      <c r="J25" s="142">
        <v>0</v>
      </c>
      <c r="K25" s="141">
        <v>0</v>
      </c>
      <c r="L25" s="140">
        <f t="shared" si="10"/>
        <v>467.59000000000003</v>
      </c>
      <c r="M25" s="146">
        <f>IF(ISERROR(F25/L25-1),"         /0",(F25/L25-1))</f>
        <v>0.18254667550631964</v>
      </c>
      <c r="N25" s="145">
        <v>2806.0100000000007</v>
      </c>
      <c r="O25" s="141">
        <v>1572.9149999999995</v>
      </c>
      <c r="P25" s="142">
        <v>2.234</v>
      </c>
      <c r="Q25" s="141">
        <v>2.645</v>
      </c>
      <c r="R25" s="140">
        <f t="shared" si="11"/>
        <v>4383.804000000001</v>
      </c>
      <c r="S25" s="144">
        <f t="shared" si="12"/>
        <v>0.010403995451475497</v>
      </c>
      <c r="T25" s="143">
        <v>2816.437</v>
      </c>
      <c r="U25" s="141">
        <v>1177.302</v>
      </c>
      <c r="V25" s="142">
        <v>2.7840000000000003</v>
      </c>
      <c r="W25" s="141">
        <v>1.9580000000000002</v>
      </c>
      <c r="X25" s="140">
        <f t="shared" si="13"/>
        <v>3998.4809999999998</v>
      </c>
      <c r="Y25" s="139">
        <f t="shared" si="14"/>
        <v>0.0963673454994538</v>
      </c>
    </row>
    <row r="26" spans="1:25" ht="19.5" customHeight="1">
      <c r="A26" s="147" t="s">
        <v>220</v>
      </c>
      <c r="B26" s="145">
        <v>388.732</v>
      </c>
      <c r="C26" s="141">
        <v>120.629</v>
      </c>
      <c r="D26" s="142">
        <v>0</v>
      </c>
      <c r="E26" s="141">
        <v>0</v>
      </c>
      <c r="F26" s="140">
        <f t="shared" si="8"/>
        <v>509.36100000000005</v>
      </c>
      <c r="G26" s="144">
        <f t="shared" si="9"/>
        <v>0.010585920047364706</v>
      </c>
      <c r="H26" s="143">
        <v>400.405</v>
      </c>
      <c r="I26" s="141">
        <v>172.512</v>
      </c>
      <c r="J26" s="142"/>
      <c r="K26" s="141"/>
      <c r="L26" s="140">
        <f t="shared" si="10"/>
        <v>572.9169999999999</v>
      </c>
      <c r="M26" s="146">
        <f>IF(ISERROR(F26/L26-1),"         /0",(F26/L26-1))</f>
        <v>-0.1109340445474648</v>
      </c>
      <c r="N26" s="145">
        <v>3237.165</v>
      </c>
      <c r="O26" s="141">
        <v>1104.4350000000002</v>
      </c>
      <c r="P26" s="142"/>
      <c r="Q26" s="141"/>
      <c r="R26" s="140">
        <f t="shared" si="11"/>
        <v>4341.6</v>
      </c>
      <c r="S26" s="144">
        <f t="shared" si="12"/>
        <v>0.010303833531819856</v>
      </c>
      <c r="T26" s="143">
        <v>2808.884</v>
      </c>
      <c r="U26" s="141">
        <v>1437.5149999999999</v>
      </c>
      <c r="V26" s="142"/>
      <c r="W26" s="141"/>
      <c r="X26" s="140">
        <f t="shared" si="13"/>
        <v>4246.398999999999</v>
      </c>
      <c r="Y26" s="139">
        <f t="shared" si="14"/>
        <v>0.022419230976646443</v>
      </c>
    </row>
    <row r="27" spans="1:25" ht="19.5" customHeight="1">
      <c r="A27" s="147" t="s">
        <v>221</v>
      </c>
      <c r="B27" s="145">
        <v>277.828</v>
      </c>
      <c r="C27" s="141">
        <v>160.452</v>
      </c>
      <c r="D27" s="142">
        <v>0</v>
      </c>
      <c r="E27" s="141">
        <v>0</v>
      </c>
      <c r="F27" s="140">
        <f t="shared" si="8"/>
        <v>438.28</v>
      </c>
      <c r="G27" s="144">
        <f t="shared" si="9"/>
        <v>0.00910866171214326</v>
      </c>
      <c r="H27" s="143">
        <v>288.506</v>
      </c>
      <c r="I27" s="141">
        <v>94.034</v>
      </c>
      <c r="J27" s="142"/>
      <c r="K27" s="141"/>
      <c r="L27" s="140">
        <f t="shared" si="10"/>
        <v>382.53999999999996</v>
      </c>
      <c r="M27" s="146">
        <f>IF(ISERROR(F27/L27-1),"         /0",(F27/L27-1))</f>
        <v>0.14571025252261216</v>
      </c>
      <c r="N27" s="145">
        <v>2686.314</v>
      </c>
      <c r="O27" s="141">
        <v>1293.9070000000002</v>
      </c>
      <c r="P27" s="142">
        <v>152.362</v>
      </c>
      <c r="Q27" s="141">
        <v>12.477</v>
      </c>
      <c r="R27" s="140">
        <f t="shared" si="11"/>
        <v>4145.0599999999995</v>
      </c>
      <c r="S27" s="144">
        <f t="shared" si="12"/>
        <v>0.009837389031556386</v>
      </c>
      <c r="T27" s="143">
        <v>2323.389</v>
      </c>
      <c r="U27" s="141">
        <v>770.0070000000001</v>
      </c>
      <c r="V27" s="142"/>
      <c r="W27" s="141"/>
      <c r="X27" s="140">
        <f t="shared" si="13"/>
        <v>3093.396</v>
      </c>
      <c r="Y27" s="139">
        <f t="shared" si="14"/>
        <v>0.3399706988694624</v>
      </c>
    </row>
    <row r="28" spans="1:25" ht="19.5" customHeight="1">
      <c r="A28" s="147" t="s">
        <v>187</v>
      </c>
      <c r="B28" s="145">
        <v>83.745</v>
      </c>
      <c r="C28" s="141">
        <v>298.111</v>
      </c>
      <c r="D28" s="142">
        <v>0</v>
      </c>
      <c r="E28" s="141">
        <v>0</v>
      </c>
      <c r="F28" s="140">
        <f t="shared" si="8"/>
        <v>381.856</v>
      </c>
      <c r="G28" s="144">
        <f t="shared" si="9"/>
        <v>0.00793601607819699</v>
      </c>
      <c r="H28" s="143">
        <v>108.095</v>
      </c>
      <c r="I28" s="141">
        <v>215.60100000000003</v>
      </c>
      <c r="J28" s="142"/>
      <c r="K28" s="141"/>
      <c r="L28" s="140">
        <f t="shared" si="10"/>
        <v>323.696</v>
      </c>
      <c r="M28" s="146">
        <f>IF(ISERROR(F28/L28-1),"         /0",(F28/L28-1))</f>
        <v>0.17967475656171206</v>
      </c>
      <c r="N28" s="145">
        <v>792.393</v>
      </c>
      <c r="O28" s="141">
        <v>2323.315</v>
      </c>
      <c r="P28" s="142"/>
      <c r="Q28" s="141"/>
      <c r="R28" s="140">
        <f t="shared" si="11"/>
        <v>3115.708</v>
      </c>
      <c r="S28" s="144">
        <f t="shared" si="12"/>
        <v>0.007394448260033024</v>
      </c>
      <c r="T28" s="143">
        <v>775.1239999999999</v>
      </c>
      <c r="U28" s="141">
        <v>1818.9000000000003</v>
      </c>
      <c r="V28" s="142">
        <v>0</v>
      </c>
      <c r="W28" s="141">
        <v>0.03</v>
      </c>
      <c r="X28" s="140">
        <f t="shared" si="13"/>
        <v>2594.0540000000005</v>
      </c>
      <c r="Y28" s="139">
        <f t="shared" si="14"/>
        <v>0.20109604503221568</v>
      </c>
    </row>
    <row r="29" spans="1:25" ht="19.5" customHeight="1">
      <c r="A29" s="147" t="s">
        <v>222</v>
      </c>
      <c r="B29" s="145">
        <v>325.102</v>
      </c>
      <c r="C29" s="141">
        <v>0</v>
      </c>
      <c r="D29" s="142">
        <v>0</v>
      </c>
      <c r="E29" s="141">
        <v>0</v>
      </c>
      <c r="F29" s="140">
        <f t="shared" si="8"/>
        <v>325.102</v>
      </c>
      <c r="G29" s="144">
        <f t="shared" si="9"/>
        <v>0.006756512138224874</v>
      </c>
      <c r="H29" s="143">
        <v>690.9879999999999</v>
      </c>
      <c r="I29" s="141">
        <v>317.01099999999997</v>
      </c>
      <c r="J29" s="142"/>
      <c r="K29" s="141"/>
      <c r="L29" s="140">
        <f t="shared" si="10"/>
        <v>1007.9989999999999</v>
      </c>
      <c r="M29" s="146">
        <f>IF(ISERROR(F29/L29-1),"         /0",(F29/L29-1))</f>
        <v>-0.6774778546407287</v>
      </c>
      <c r="N29" s="145">
        <v>4764.291</v>
      </c>
      <c r="O29" s="141">
        <v>1574.6390000000001</v>
      </c>
      <c r="P29" s="142"/>
      <c r="Q29" s="141"/>
      <c r="R29" s="140">
        <f t="shared" si="11"/>
        <v>6338.93</v>
      </c>
      <c r="S29" s="144">
        <f t="shared" si="12"/>
        <v>0.01504405737282542</v>
      </c>
      <c r="T29" s="143">
        <v>5148.785000000001</v>
      </c>
      <c r="U29" s="141">
        <v>2422.4000000000005</v>
      </c>
      <c r="V29" s="142"/>
      <c r="W29" s="141"/>
      <c r="X29" s="140">
        <f t="shared" si="13"/>
        <v>7571.185000000001</v>
      </c>
      <c r="Y29" s="139">
        <f t="shared" si="14"/>
        <v>-0.1627558962038308</v>
      </c>
    </row>
    <row r="30" spans="1:25" ht="19.5" customHeight="1">
      <c r="A30" s="147" t="s">
        <v>188</v>
      </c>
      <c r="B30" s="145">
        <v>167.47100000000006</v>
      </c>
      <c r="C30" s="141">
        <v>139.935</v>
      </c>
      <c r="D30" s="142">
        <v>0</v>
      </c>
      <c r="E30" s="141">
        <v>0</v>
      </c>
      <c r="F30" s="140">
        <f aca="true" t="shared" si="15" ref="F30:F36">SUM(B30:E30)</f>
        <v>307.40600000000006</v>
      </c>
      <c r="G30" s="144">
        <f aca="true" t="shared" si="16" ref="G30:G36">F30/$F$9</f>
        <v>0.00638874067327533</v>
      </c>
      <c r="H30" s="143">
        <v>142.742</v>
      </c>
      <c r="I30" s="141">
        <v>34.33899999999999</v>
      </c>
      <c r="J30" s="142"/>
      <c r="K30" s="141"/>
      <c r="L30" s="140">
        <f aca="true" t="shared" si="17" ref="L30:L36">SUM(H30:K30)</f>
        <v>177.081</v>
      </c>
      <c r="M30" s="146">
        <f aca="true" t="shared" si="18" ref="M30:M36">IF(ISERROR(F30/L30-1),"         /0",(F30/L30-1))</f>
        <v>0.7359626385665321</v>
      </c>
      <c r="N30" s="145">
        <v>1646.2449999999994</v>
      </c>
      <c r="O30" s="141">
        <v>1337.8929999999998</v>
      </c>
      <c r="P30" s="142"/>
      <c r="Q30" s="141"/>
      <c r="R30" s="140">
        <f aca="true" t="shared" si="19" ref="R30:R36">SUM(N30:Q30)</f>
        <v>2984.137999999999</v>
      </c>
      <c r="S30" s="144">
        <f aca="true" t="shared" si="20" ref="S30:S36">R30/$R$9</f>
        <v>0.007082195777588407</v>
      </c>
      <c r="T30" s="143">
        <v>1661.2989999999995</v>
      </c>
      <c r="U30" s="141">
        <v>810.5419999999999</v>
      </c>
      <c r="V30" s="142"/>
      <c r="W30" s="141"/>
      <c r="X30" s="140">
        <f aca="true" t="shared" si="21" ref="X30:X36">SUM(T30:W30)</f>
        <v>2471.8409999999994</v>
      </c>
      <c r="Y30" s="139">
        <f aca="true" t="shared" si="22" ref="Y30:Y36">IF(ISERROR(R30/X30-1),"         /0",IF(R30/X30&gt;5,"  *  ",(R30/X30-1)))</f>
        <v>0.2072532173388173</v>
      </c>
    </row>
    <row r="31" spans="1:25" ht="19.5" customHeight="1">
      <c r="A31" s="147" t="s">
        <v>195</v>
      </c>
      <c r="B31" s="145">
        <v>14.087</v>
      </c>
      <c r="C31" s="141">
        <v>277.18100000000004</v>
      </c>
      <c r="D31" s="142">
        <v>0</v>
      </c>
      <c r="E31" s="141">
        <v>0</v>
      </c>
      <c r="F31" s="140">
        <f>SUM(B31:E31)</f>
        <v>291.26800000000003</v>
      </c>
      <c r="G31" s="144">
        <f>F31/$F$9</f>
        <v>0.006053348725865984</v>
      </c>
      <c r="H31" s="143">
        <v>3.75</v>
      </c>
      <c r="I31" s="141">
        <v>258.347</v>
      </c>
      <c r="J31" s="142"/>
      <c r="K31" s="141"/>
      <c r="L31" s="140">
        <f>SUM(H31:K31)</f>
        <v>262.097</v>
      </c>
      <c r="M31" s="146">
        <f>IF(ISERROR(F31/L31-1),"         /0",(F31/L31-1))</f>
        <v>0.11129848872745596</v>
      </c>
      <c r="N31" s="145">
        <v>100.857</v>
      </c>
      <c r="O31" s="141">
        <v>1954.9070000000002</v>
      </c>
      <c r="P31" s="142"/>
      <c r="Q31" s="141"/>
      <c r="R31" s="140">
        <f>SUM(N31:Q31)</f>
        <v>2055.764</v>
      </c>
      <c r="S31" s="144">
        <f>R31/$R$9</f>
        <v>0.004878904099112796</v>
      </c>
      <c r="T31" s="143">
        <v>112.14500000000001</v>
      </c>
      <c r="U31" s="141">
        <v>2228.653</v>
      </c>
      <c r="V31" s="142"/>
      <c r="W31" s="141"/>
      <c r="X31" s="140">
        <f>SUM(T31:W31)</f>
        <v>2340.798</v>
      </c>
      <c r="Y31" s="139">
        <f>IF(ISERROR(R31/X31-1),"         /0",IF(R31/X31&gt;5,"  *  ",(R31/X31-1)))</f>
        <v>-0.12176787574152048</v>
      </c>
    </row>
    <row r="32" spans="1:25" ht="19.5" customHeight="1">
      <c r="A32" s="147" t="s">
        <v>198</v>
      </c>
      <c r="B32" s="145">
        <v>67.804</v>
      </c>
      <c r="C32" s="141">
        <v>208.995</v>
      </c>
      <c r="D32" s="142">
        <v>0</v>
      </c>
      <c r="E32" s="141">
        <v>0</v>
      </c>
      <c r="F32" s="140">
        <f t="shared" si="15"/>
        <v>276.799</v>
      </c>
      <c r="G32" s="144">
        <f t="shared" si="16"/>
        <v>0.005752643180750986</v>
      </c>
      <c r="H32" s="143">
        <v>37.794</v>
      </c>
      <c r="I32" s="141">
        <v>173.696</v>
      </c>
      <c r="J32" s="142"/>
      <c r="K32" s="141"/>
      <c r="L32" s="140">
        <f t="shared" si="17"/>
        <v>211.49</v>
      </c>
      <c r="M32" s="146">
        <f t="shared" si="18"/>
        <v>0.308804198780084</v>
      </c>
      <c r="N32" s="145">
        <v>353.57500000000005</v>
      </c>
      <c r="O32" s="141">
        <v>1610.4299999999998</v>
      </c>
      <c r="P32" s="142"/>
      <c r="Q32" s="141"/>
      <c r="R32" s="140">
        <f t="shared" si="19"/>
        <v>1964.0049999999999</v>
      </c>
      <c r="S32" s="144">
        <f t="shared" si="20"/>
        <v>0.004661134276686441</v>
      </c>
      <c r="T32" s="143">
        <v>469.065</v>
      </c>
      <c r="U32" s="141">
        <v>1613.878</v>
      </c>
      <c r="V32" s="142"/>
      <c r="W32" s="141"/>
      <c r="X32" s="140">
        <f t="shared" si="21"/>
        <v>2082.9429999999998</v>
      </c>
      <c r="Y32" s="139">
        <f t="shared" si="22"/>
        <v>-0.05710093843182451</v>
      </c>
    </row>
    <row r="33" spans="1:25" ht="19.5" customHeight="1">
      <c r="A33" s="147" t="s">
        <v>202</v>
      </c>
      <c r="B33" s="145">
        <v>113.128</v>
      </c>
      <c r="C33" s="141">
        <v>153.155</v>
      </c>
      <c r="D33" s="142">
        <v>0</v>
      </c>
      <c r="E33" s="141">
        <v>0</v>
      </c>
      <c r="F33" s="140">
        <f t="shared" si="15"/>
        <v>266.283</v>
      </c>
      <c r="G33" s="144">
        <f t="shared" si="16"/>
        <v>0.005534091828727398</v>
      </c>
      <c r="H33" s="143">
        <v>84.811</v>
      </c>
      <c r="I33" s="141">
        <v>65.294</v>
      </c>
      <c r="J33" s="142"/>
      <c r="K33" s="141"/>
      <c r="L33" s="140">
        <f t="shared" si="17"/>
        <v>150.10500000000002</v>
      </c>
      <c r="M33" s="146">
        <f t="shared" si="18"/>
        <v>0.7739782152493253</v>
      </c>
      <c r="N33" s="145">
        <v>871.1350000000001</v>
      </c>
      <c r="O33" s="141">
        <v>999.6999999999999</v>
      </c>
      <c r="P33" s="142"/>
      <c r="Q33" s="141"/>
      <c r="R33" s="140">
        <f t="shared" si="19"/>
        <v>1870.835</v>
      </c>
      <c r="S33" s="144">
        <f t="shared" si="20"/>
        <v>0.004440015755827851</v>
      </c>
      <c r="T33" s="143">
        <v>707.8910000000001</v>
      </c>
      <c r="U33" s="141">
        <v>652.797</v>
      </c>
      <c r="V33" s="142"/>
      <c r="W33" s="141"/>
      <c r="X33" s="140">
        <f t="shared" si="21"/>
        <v>1360.688</v>
      </c>
      <c r="Y33" s="139">
        <f t="shared" si="22"/>
        <v>0.3749184236209917</v>
      </c>
    </row>
    <row r="34" spans="1:25" ht="19.5" customHeight="1">
      <c r="A34" s="147" t="s">
        <v>223</v>
      </c>
      <c r="B34" s="145">
        <v>0</v>
      </c>
      <c r="C34" s="141">
        <v>0</v>
      </c>
      <c r="D34" s="142">
        <v>163.881</v>
      </c>
      <c r="E34" s="141">
        <v>10.618</v>
      </c>
      <c r="F34" s="140">
        <f t="shared" si="15"/>
        <v>174.499</v>
      </c>
      <c r="G34" s="144">
        <f t="shared" si="16"/>
        <v>0.0036265683127390865</v>
      </c>
      <c r="H34" s="143"/>
      <c r="I34" s="141"/>
      <c r="J34" s="142">
        <v>328.151</v>
      </c>
      <c r="K34" s="141">
        <v>13.679</v>
      </c>
      <c r="L34" s="140">
        <f t="shared" si="17"/>
        <v>341.83</v>
      </c>
      <c r="M34" s="146">
        <f t="shared" si="18"/>
        <v>-0.48951525612146385</v>
      </c>
      <c r="N34" s="145"/>
      <c r="O34" s="141"/>
      <c r="P34" s="142">
        <v>1633.729</v>
      </c>
      <c r="Q34" s="141">
        <v>188.447</v>
      </c>
      <c r="R34" s="140">
        <f t="shared" si="19"/>
        <v>1822.176</v>
      </c>
      <c r="S34" s="144">
        <f t="shared" si="20"/>
        <v>0.004324534312160811</v>
      </c>
      <c r="T34" s="143"/>
      <c r="U34" s="141"/>
      <c r="V34" s="142">
        <v>2491.532</v>
      </c>
      <c r="W34" s="141">
        <v>184.853</v>
      </c>
      <c r="X34" s="140">
        <f t="shared" si="21"/>
        <v>2676.385</v>
      </c>
      <c r="Y34" s="139">
        <f t="shared" si="22"/>
        <v>-0.3191652172613433</v>
      </c>
    </row>
    <row r="35" spans="1:25" ht="19.5" customHeight="1">
      <c r="A35" s="147" t="s">
        <v>191</v>
      </c>
      <c r="B35" s="145">
        <v>99.937</v>
      </c>
      <c r="C35" s="141">
        <v>65.63199999999999</v>
      </c>
      <c r="D35" s="142">
        <v>0</v>
      </c>
      <c r="E35" s="141">
        <v>0</v>
      </c>
      <c r="F35" s="140">
        <f t="shared" si="15"/>
        <v>165.569</v>
      </c>
      <c r="G35" s="144">
        <f t="shared" si="16"/>
        <v>0.0034409783951306182</v>
      </c>
      <c r="H35" s="143">
        <v>96.322</v>
      </c>
      <c r="I35" s="141">
        <v>82.035</v>
      </c>
      <c r="J35" s="142"/>
      <c r="K35" s="141"/>
      <c r="L35" s="140">
        <f t="shared" si="17"/>
        <v>178.357</v>
      </c>
      <c r="M35" s="146">
        <f t="shared" si="18"/>
        <v>-0.07169889603435808</v>
      </c>
      <c r="N35" s="145">
        <v>776.943</v>
      </c>
      <c r="O35" s="141">
        <v>524.733</v>
      </c>
      <c r="P35" s="142">
        <v>0.35</v>
      </c>
      <c r="Q35" s="141">
        <v>0</v>
      </c>
      <c r="R35" s="140">
        <f t="shared" si="19"/>
        <v>1302.0259999999998</v>
      </c>
      <c r="S35" s="144">
        <f t="shared" si="20"/>
        <v>0.0030900725903126214</v>
      </c>
      <c r="T35" s="143">
        <v>1031.7849999999994</v>
      </c>
      <c r="U35" s="141">
        <v>834.7950000000003</v>
      </c>
      <c r="V35" s="142"/>
      <c r="W35" s="141"/>
      <c r="X35" s="140">
        <f t="shared" si="21"/>
        <v>1866.5799999999997</v>
      </c>
      <c r="Y35" s="139">
        <f t="shared" si="22"/>
        <v>-0.30245368534967687</v>
      </c>
    </row>
    <row r="36" spans="1:25" ht="19.5" customHeight="1">
      <c r="A36" s="147" t="s">
        <v>203</v>
      </c>
      <c r="B36" s="145">
        <v>103.823</v>
      </c>
      <c r="C36" s="141">
        <v>38.543</v>
      </c>
      <c r="D36" s="142">
        <v>0</v>
      </c>
      <c r="E36" s="141">
        <v>0</v>
      </c>
      <c r="F36" s="140">
        <f t="shared" si="15"/>
        <v>142.36599999999999</v>
      </c>
      <c r="G36" s="144">
        <f t="shared" si="16"/>
        <v>0.0029587563505315945</v>
      </c>
      <c r="H36" s="143">
        <v>121.808</v>
      </c>
      <c r="I36" s="141">
        <v>103.137</v>
      </c>
      <c r="J36" s="142"/>
      <c r="K36" s="141"/>
      <c r="L36" s="140">
        <f t="shared" si="17"/>
        <v>224.945</v>
      </c>
      <c r="M36" s="146">
        <f t="shared" si="18"/>
        <v>-0.367107515170375</v>
      </c>
      <c r="N36" s="145">
        <v>896.488</v>
      </c>
      <c r="O36" s="141">
        <v>451.237</v>
      </c>
      <c r="P36" s="142"/>
      <c r="Q36" s="141"/>
      <c r="R36" s="140">
        <f t="shared" si="19"/>
        <v>1347.7250000000001</v>
      </c>
      <c r="S36" s="144">
        <f t="shared" si="20"/>
        <v>0.0031985291244407397</v>
      </c>
      <c r="T36" s="143">
        <v>771.6320000000001</v>
      </c>
      <c r="U36" s="141">
        <v>607.2910000000002</v>
      </c>
      <c r="V36" s="142"/>
      <c r="W36" s="141"/>
      <c r="X36" s="140">
        <f t="shared" si="21"/>
        <v>1378.9230000000002</v>
      </c>
      <c r="Y36" s="139">
        <f t="shared" si="22"/>
        <v>-0.022624903638564398</v>
      </c>
    </row>
    <row r="37" spans="1:25" ht="19.5" customHeight="1">
      <c r="A37" s="147" t="s">
        <v>193</v>
      </c>
      <c r="B37" s="145">
        <v>76.431</v>
      </c>
      <c r="C37" s="141">
        <v>47.966</v>
      </c>
      <c r="D37" s="142">
        <v>0</v>
      </c>
      <c r="E37" s="141">
        <v>0</v>
      </c>
      <c r="F37" s="140">
        <f aca="true" t="shared" si="23" ref="F37:F44">SUM(B37:E37)</f>
        <v>124.39699999999999</v>
      </c>
      <c r="G37" s="144">
        <f aca="true" t="shared" si="24" ref="G37:G44">F37/$F$9</f>
        <v>0.0025853111960515767</v>
      </c>
      <c r="H37" s="143">
        <v>67.884</v>
      </c>
      <c r="I37" s="141">
        <v>36.386</v>
      </c>
      <c r="J37" s="142"/>
      <c r="K37" s="141"/>
      <c r="L37" s="140">
        <f aca="true" t="shared" si="25" ref="L37:L44">SUM(H37:K37)</f>
        <v>104.27000000000001</v>
      </c>
      <c r="M37" s="146">
        <f>IF(ISERROR(F37/L37-1),"         /0",(F37/L37-1))</f>
        <v>0.19302771650522654</v>
      </c>
      <c r="N37" s="145">
        <v>573.0500000000001</v>
      </c>
      <c r="O37" s="141">
        <v>350.527</v>
      </c>
      <c r="P37" s="142"/>
      <c r="Q37" s="141"/>
      <c r="R37" s="140">
        <f aca="true" t="shared" si="26" ref="R37:R44">SUM(N37:Q37)</f>
        <v>923.577</v>
      </c>
      <c r="S37" s="144">
        <f aca="true" t="shared" si="27" ref="S37:S44">R37/$R$9</f>
        <v>0.00219190705311811</v>
      </c>
      <c r="T37" s="143">
        <v>514.591</v>
      </c>
      <c r="U37" s="141">
        <v>384.299</v>
      </c>
      <c r="V37" s="142"/>
      <c r="W37" s="141"/>
      <c r="X37" s="140">
        <f aca="true" t="shared" si="28" ref="X37:X44">SUM(T37:W37)</f>
        <v>898.89</v>
      </c>
      <c r="Y37" s="139">
        <f aca="true" t="shared" si="29" ref="Y37:Y44">IF(ISERROR(R37/X37-1),"         /0",IF(R37/X37&gt;5,"  *  ",(R37/X37-1)))</f>
        <v>0.027463872108934417</v>
      </c>
    </row>
    <row r="38" spans="1:25" ht="19.5" customHeight="1">
      <c r="A38" s="147" t="s">
        <v>183</v>
      </c>
      <c r="B38" s="145">
        <v>0</v>
      </c>
      <c r="C38" s="141">
        <v>0</v>
      </c>
      <c r="D38" s="142">
        <v>71.373</v>
      </c>
      <c r="E38" s="141">
        <v>31</v>
      </c>
      <c r="F38" s="140">
        <f t="shared" si="23"/>
        <v>102.373</v>
      </c>
      <c r="G38" s="144">
        <f t="shared" si="24"/>
        <v>0.002127592008435799</v>
      </c>
      <c r="H38" s="143"/>
      <c r="I38" s="141"/>
      <c r="J38" s="142">
        <v>23.96</v>
      </c>
      <c r="K38" s="141">
        <v>28.760000000000005</v>
      </c>
      <c r="L38" s="140">
        <f t="shared" si="25"/>
        <v>52.720000000000006</v>
      </c>
      <c r="M38" s="146">
        <f>IF(ISERROR(F38/L38-1),"         /0",(F38/L38-1))</f>
        <v>0.9418247344461304</v>
      </c>
      <c r="N38" s="145"/>
      <c r="O38" s="141"/>
      <c r="P38" s="142">
        <v>356.856</v>
      </c>
      <c r="Q38" s="141">
        <v>295.1979999999999</v>
      </c>
      <c r="R38" s="140">
        <f t="shared" si="26"/>
        <v>652.0539999999999</v>
      </c>
      <c r="S38" s="144">
        <f t="shared" si="27"/>
        <v>0.0015475068798961817</v>
      </c>
      <c r="T38" s="143"/>
      <c r="U38" s="141"/>
      <c r="V38" s="142">
        <v>76.26</v>
      </c>
      <c r="W38" s="141">
        <v>83.86000000000001</v>
      </c>
      <c r="X38" s="140">
        <f t="shared" si="28"/>
        <v>160.12</v>
      </c>
      <c r="Y38" s="139">
        <f t="shared" si="29"/>
        <v>3.072283287534348</v>
      </c>
    </row>
    <row r="39" spans="1:25" ht="19.5" customHeight="1">
      <c r="A39" s="147" t="s">
        <v>192</v>
      </c>
      <c r="B39" s="145">
        <v>72.435</v>
      </c>
      <c r="C39" s="141">
        <v>28.211</v>
      </c>
      <c r="D39" s="142">
        <v>0</v>
      </c>
      <c r="E39" s="141">
        <v>0</v>
      </c>
      <c r="F39" s="140">
        <f t="shared" si="23"/>
        <v>100.646</v>
      </c>
      <c r="G39" s="144">
        <f t="shared" si="24"/>
        <v>0.0020917002069005446</v>
      </c>
      <c r="H39" s="143"/>
      <c r="I39" s="141"/>
      <c r="J39" s="142"/>
      <c r="K39" s="141"/>
      <c r="L39" s="140">
        <f t="shared" si="25"/>
        <v>0</v>
      </c>
      <c r="M39" s="146" t="str">
        <f>IF(ISERROR(F39/L39-1),"         /0",(F39/L39-1))</f>
        <v>         /0</v>
      </c>
      <c r="N39" s="145">
        <v>427.69999999999993</v>
      </c>
      <c r="O39" s="141">
        <v>166.823</v>
      </c>
      <c r="P39" s="142"/>
      <c r="Q39" s="141"/>
      <c r="R39" s="140">
        <f t="shared" si="26"/>
        <v>594.5229999999999</v>
      </c>
      <c r="S39" s="144">
        <f t="shared" si="27"/>
        <v>0.0014109696938543704</v>
      </c>
      <c r="T39" s="143"/>
      <c r="U39" s="141"/>
      <c r="V39" s="142"/>
      <c r="W39" s="141"/>
      <c r="X39" s="140">
        <f t="shared" si="28"/>
        <v>0</v>
      </c>
      <c r="Y39" s="139" t="str">
        <f t="shared" si="29"/>
        <v>         /0</v>
      </c>
    </row>
    <row r="40" spans="1:25" ht="19.5" customHeight="1">
      <c r="A40" s="147" t="s">
        <v>197</v>
      </c>
      <c r="B40" s="145">
        <v>45.032</v>
      </c>
      <c r="C40" s="141">
        <v>44.16599999999999</v>
      </c>
      <c r="D40" s="142">
        <v>4.182</v>
      </c>
      <c r="E40" s="141">
        <v>1.763</v>
      </c>
      <c r="F40" s="140">
        <f t="shared" si="23"/>
        <v>95.14299999999999</v>
      </c>
      <c r="G40" s="144">
        <f t="shared" si="24"/>
        <v>0.001977332758233198</v>
      </c>
      <c r="H40" s="143">
        <v>37.739000000000004</v>
      </c>
      <c r="I40" s="141">
        <v>15.110000000000001</v>
      </c>
      <c r="J40" s="142">
        <v>0</v>
      </c>
      <c r="K40" s="141">
        <v>0</v>
      </c>
      <c r="L40" s="140">
        <f t="shared" si="25"/>
        <v>52.849000000000004</v>
      </c>
      <c r="M40" s="146" t="s">
        <v>50</v>
      </c>
      <c r="N40" s="145">
        <v>529.172</v>
      </c>
      <c r="O40" s="141">
        <v>294.90000000000003</v>
      </c>
      <c r="P40" s="142">
        <v>6.272</v>
      </c>
      <c r="Q40" s="141">
        <v>6.031</v>
      </c>
      <c r="R40" s="140">
        <f t="shared" si="26"/>
        <v>836.3750000000001</v>
      </c>
      <c r="S40" s="144">
        <f t="shared" si="27"/>
        <v>0.001984952268789348</v>
      </c>
      <c r="T40" s="143">
        <v>436.0449999999998</v>
      </c>
      <c r="U40" s="141">
        <v>144.52200000000005</v>
      </c>
      <c r="V40" s="142">
        <v>0</v>
      </c>
      <c r="W40" s="141">
        <v>0</v>
      </c>
      <c r="X40" s="140">
        <f t="shared" si="28"/>
        <v>580.5669999999998</v>
      </c>
      <c r="Y40" s="139">
        <f t="shared" si="29"/>
        <v>0.4406175342380818</v>
      </c>
    </row>
    <row r="41" spans="1:25" ht="19.5" customHeight="1">
      <c r="A41" s="147" t="s">
        <v>196</v>
      </c>
      <c r="B41" s="145">
        <v>55.309</v>
      </c>
      <c r="C41" s="141">
        <v>2.95</v>
      </c>
      <c r="D41" s="142">
        <v>0</v>
      </c>
      <c r="E41" s="141">
        <v>0</v>
      </c>
      <c r="F41" s="140">
        <f t="shared" si="23"/>
        <v>58.259</v>
      </c>
      <c r="G41" s="144">
        <f t="shared" si="24"/>
        <v>0.001210781971999074</v>
      </c>
      <c r="H41" s="143">
        <v>51.986</v>
      </c>
      <c r="I41" s="141">
        <v>7.8870000000000005</v>
      </c>
      <c r="J41" s="142"/>
      <c r="K41" s="141"/>
      <c r="L41" s="140">
        <f t="shared" si="25"/>
        <v>59.873</v>
      </c>
      <c r="M41" s="146">
        <f>IF(ISERROR(F41/L41-1),"         /0",(F41/L41-1))</f>
        <v>-0.026957059108446146</v>
      </c>
      <c r="N41" s="145">
        <v>499.349</v>
      </c>
      <c r="O41" s="141">
        <v>34.494</v>
      </c>
      <c r="P41" s="142"/>
      <c r="Q41" s="141"/>
      <c r="R41" s="140">
        <f t="shared" si="26"/>
        <v>533.843</v>
      </c>
      <c r="S41" s="144">
        <f t="shared" si="27"/>
        <v>0.0012669590483064554</v>
      </c>
      <c r="T41" s="143">
        <v>718.2179999999998</v>
      </c>
      <c r="U41" s="141">
        <v>127.876</v>
      </c>
      <c r="V41" s="142"/>
      <c r="W41" s="141"/>
      <c r="X41" s="140">
        <f t="shared" si="28"/>
        <v>846.0939999999998</v>
      </c>
      <c r="Y41" s="139">
        <f t="shared" si="29"/>
        <v>-0.36905001099168644</v>
      </c>
    </row>
    <row r="42" spans="1:25" ht="19.5" customHeight="1">
      <c r="A42" s="147" t="s">
        <v>209</v>
      </c>
      <c r="B42" s="145">
        <v>52.073</v>
      </c>
      <c r="C42" s="141">
        <v>5.484</v>
      </c>
      <c r="D42" s="142">
        <v>0</v>
      </c>
      <c r="E42" s="141">
        <v>0</v>
      </c>
      <c r="F42" s="140">
        <f t="shared" si="23"/>
        <v>57.557</v>
      </c>
      <c r="G42" s="144">
        <f t="shared" si="24"/>
        <v>0.0011961924846350042</v>
      </c>
      <c r="H42" s="143">
        <v>67.84299999999999</v>
      </c>
      <c r="I42" s="141">
        <v>0.222</v>
      </c>
      <c r="J42" s="142"/>
      <c r="K42" s="141"/>
      <c r="L42" s="140">
        <f t="shared" si="25"/>
        <v>68.06499999999998</v>
      </c>
      <c r="M42" s="146">
        <f>IF(ISERROR(F42/L42-1),"         /0",(F42/L42-1))</f>
        <v>-0.15438184088738682</v>
      </c>
      <c r="N42" s="145">
        <v>363.52099999999996</v>
      </c>
      <c r="O42" s="141">
        <v>20.250999999999998</v>
      </c>
      <c r="P42" s="142">
        <v>271.881</v>
      </c>
      <c r="Q42" s="141">
        <v>18.878</v>
      </c>
      <c r="R42" s="140">
        <f t="shared" si="26"/>
        <v>674.531</v>
      </c>
      <c r="S42" s="144">
        <f t="shared" si="27"/>
        <v>0.0016008511000672513</v>
      </c>
      <c r="T42" s="143">
        <v>256.50300000000004</v>
      </c>
      <c r="U42" s="141">
        <v>2.473</v>
      </c>
      <c r="V42" s="142">
        <v>288.468</v>
      </c>
      <c r="W42" s="141">
        <v>54.962999999999994</v>
      </c>
      <c r="X42" s="140">
        <f t="shared" si="28"/>
        <v>602.407</v>
      </c>
      <c r="Y42" s="139">
        <f t="shared" si="29"/>
        <v>0.11972636440147588</v>
      </c>
    </row>
    <row r="43" spans="1:25" ht="19.5" customHeight="1">
      <c r="A43" s="147" t="s">
        <v>201</v>
      </c>
      <c r="B43" s="145">
        <v>27.604</v>
      </c>
      <c r="C43" s="141">
        <v>10.022</v>
      </c>
      <c r="D43" s="142">
        <v>0</v>
      </c>
      <c r="E43" s="141">
        <v>0</v>
      </c>
      <c r="F43" s="140">
        <f t="shared" si="23"/>
        <v>37.626</v>
      </c>
      <c r="G43" s="144">
        <f t="shared" si="24"/>
        <v>0.0007819715834195088</v>
      </c>
      <c r="H43" s="143">
        <v>20.379</v>
      </c>
      <c r="I43" s="141">
        <v>8.114</v>
      </c>
      <c r="J43" s="142"/>
      <c r="K43" s="141"/>
      <c r="L43" s="140">
        <f t="shared" si="25"/>
        <v>28.493000000000002</v>
      </c>
      <c r="M43" s="146">
        <f>IF(ISERROR(F43/L43-1),"         /0",(F43/L43-1))</f>
        <v>0.32053486821324517</v>
      </c>
      <c r="N43" s="145">
        <v>205.548</v>
      </c>
      <c r="O43" s="141">
        <v>80.822</v>
      </c>
      <c r="P43" s="142"/>
      <c r="Q43" s="141"/>
      <c r="R43" s="140">
        <f t="shared" si="26"/>
        <v>286.37</v>
      </c>
      <c r="S43" s="144">
        <f t="shared" si="27"/>
        <v>0.0006796362650882744</v>
      </c>
      <c r="T43" s="143">
        <v>237.658</v>
      </c>
      <c r="U43" s="141">
        <v>60.992000000000004</v>
      </c>
      <c r="V43" s="142"/>
      <c r="W43" s="141"/>
      <c r="X43" s="140">
        <f t="shared" si="28"/>
        <v>298.65</v>
      </c>
      <c r="Y43" s="139">
        <f t="shared" si="29"/>
        <v>-0.04111836598024432</v>
      </c>
    </row>
    <row r="44" spans="1:25" ht="19.5" customHeight="1" thickBot="1">
      <c r="A44" s="138" t="s">
        <v>179</v>
      </c>
      <c r="B44" s="136">
        <v>15.019000000000002</v>
      </c>
      <c r="C44" s="132">
        <v>6.506</v>
      </c>
      <c r="D44" s="133">
        <v>0.5489999999999999</v>
      </c>
      <c r="E44" s="132">
        <v>0.43699999999999994</v>
      </c>
      <c r="F44" s="131">
        <f t="shared" si="23"/>
        <v>22.511000000000003</v>
      </c>
      <c r="G44" s="135">
        <f t="shared" si="24"/>
        <v>0.00046784038469028236</v>
      </c>
      <c r="H44" s="134">
        <v>293.18199999999996</v>
      </c>
      <c r="I44" s="132">
        <v>270.512</v>
      </c>
      <c r="J44" s="133">
        <v>1529.999</v>
      </c>
      <c r="K44" s="132">
        <v>887.563</v>
      </c>
      <c r="L44" s="131">
        <f t="shared" si="25"/>
        <v>2981.2560000000003</v>
      </c>
      <c r="M44" s="137">
        <f>IF(ISERROR(F44/L44-1),"         /0",(F44/L44-1))</f>
        <v>-0.9924491556578838</v>
      </c>
      <c r="N44" s="136">
        <v>1089.966</v>
      </c>
      <c r="O44" s="132">
        <v>824.9580000000001</v>
      </c>
      <c r="P44" s="133">
        <v>104.852</v>
      </c>
      <c r="Q44" s="132">
        <v>6.455999999999997</v>
      </c>
      <c r="R44" s="131">
        <f t="shared" si="26"/>
        <v>2026.232</v>
      </c>
      <c r="S44" s="135">
        <f t="shared" si="27"/>
        <v>0.004808816386780544</v>
      </c>
      <c r="T44" s="134">
        <v>3286.8940000000002</v>
      </c>
      <c r="U44" s="132">
        <v>2207.299</v>
      </c>
      <c r="V44" s="133">
        <v>13118.549</v>
      </c>
      <c r="W44" s="132">
        <v>4626.277</v>
      </c>
      <c r="X44" s="131">
        <f t="shared" si="28"/>
        <v>23239.019</v>
      </c>
      <c r="Y44" s="130">
        <f t="shared" si="29"/>
        <v>-0.9128090561826211</v>
      </c>
    </row>
    <row r="45" ht="15" thickTop="1">
      <c r="A45" s="121" t="s">
        <v>43</v>
      </c>
    </row>
    <row r="46" ht="14.25">
      <c r="A46" s="121" t="s">
        <v>42</v>
      </c>
    </row>
    <row r="47" ht="14.25">
      <c r="A47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9" dxfId="91" operator="lessThan" stopIfTrue="1">
      <formula>0</formula>
    </cfRule>
  </conditionalFormatting>
  <conditionalFormatting sqref="M9:M44 Y9:Y44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9" sqref="N9:O58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0.28125" style="186" customWidth="1"/>
    <col min="5" max="5" width="10.28125" style="186" bestFit="1" customWidth="1"/>
    <col min="6" max="6" width="10.00390625" style="186" customWidth="1"/>
    <col min="7" max="7" width="11.421875" style="186" customWidth="1"/>
    <col min="8" max="8" width="10.7109375" style="186" customWidth="1"/>
    <col min="9" max="9" width="7.8515625" style="186" customWidth="1"/>
    <col min="10" max="10" width="10.8515625" style="186" customWidth="1"/>
    <col min="11" max="11" width="11.421875" style="186" customWidth="1"/>
    <col min="12" max="12" width="12.421875" style="186" bestFit="1" customWidth="1"/>
    <col min="13" max="13" width="10.57421875" style="186" customWidth="1"/>
    <col min="14" max="14" width="11.00390625" style="186" customWidth="1"/>
    <col min="15" max="15" width="10.57421875" style="186" customWidth="1"/>
    <col min="16" max="16" width="12.42187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45" t="s">
        <v>28</v>
      </c>
      <c r="O1" s="546"/>
      <c r="P1" s="546"/>
      <c r="Q1" s="547"/>
    </row>
    <row r="2" ht="3.75" customHeight="1" thickBot="1"/>
    <row r="3" spans="1:17" ht="24" customHeight="1" thickTop="1">
      <c r="A3" s="612" t="s">
        <v>52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4"/>
    </row>
    <row r="4" spans="1:17" ht="18.75" customHeight="1" thickBot="1">
      <c r="A4" s="604" t="s">
        <v>38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6"/>
    </row>
    <row r="5" spans="1:17" s="445" customFormat="1" ht="20.25" customHeight="1" thickBot="1">
      <c r="A5" s="601" t="s">
        <v>144</v>
      </c>
      <c r="B5" s="607" t="s">
        <v>36</v>
      </c>
      <c r="C5" s="608"/>
      <c r="D5" s="608"/>
      <c r="E5" s="608"/>
      <c r="F5" s="609"/>
      <c r="G5" s="609"/>
      <c r="H5" s="609"/>
      <c r="I5" s="610"/>
      <c r="J5" s="608" t="s">
        <v>35</v>
      </c>
      <c r="K5" s="608"/>
      <c r="L5" s="608"/>
      <c r="M5" s="608"/>
      <c r="N5" s="608"/>
      <c r="O5" s="608"/>
      <c r="P5" s="608"/>
      <c r="Q5" s="611"/>
    </row>
    <row r="6" spans="1:17" s="490" customFormat="1" ht="28.5" customHeight="1" thickBot="1">
      <c r="A6" s="602"/>
      <c r="B6" s="598" t="s">
        <v>164</v>
      </c>
      <c r="C6" s="599"/>
      <c r="D6" s="600"/>
      <c r="E6" s="540" t="s">
        <v>34</v>
      </c>
      <c r="F6" s="598" t="s">
        <v>165</v>
      </c>
      <c r="G6" s="599"/>
      <c r="H6" s="600"/>
      <c r="I6" s="538" t="s">
        <v>33</v>
      </c>
      <c r="J6" s="598" t="s">
        <v>166</v>
      </c>
      <c r="K6" s="599"/>
      <c r="L6" s="600"/>
      <c r="M6" s="540" t="s">
        <v>34</v>
      </c>
      <c r="N6" s="598" t="s">
        <v>167</v>
      </c>
      <c r="O6" s="599"/>
      <c r="P6" s="600"/>
      <c r="Q6" s="540" t="s">
        <v>33</v>
      </c>
    </row>
    <row r="7" spans="1:17" s="210" customFormat="1" ht="22.5" customHeight="1" thickBot="1">
      <c r="A7" s="603"/>
      <c r="B7" s="119" t="s">
        <v>22</v>
      </c>
      <c r="C7" s="116" t="s">
        <v>21</v>
      </c>
      <c r="D7" s="116" t="s">
        <v>17</v>
      </c>
      <c r="E7" s="541"/>
      <c r="F7" s="119" t="s">
        <v>22</v>
      </c>
      <c r="G7" s="117" t="s">
        <v>21</v>
      </c>
      <c r="H7" s="116" t="s">
        <v>17</v>
      </c>
      <c r="I7" s="539"/>
      <c r="J7" s="119" t="s">
        <v>22</v>
      </c>
      <c r="K7" s="116" t="s">
        <v>21</v>
      </c>
      <c r="L7" s="117" t="s">
        <v>17</v>
      </c>
      <c r="M7" s="541"/>
      <c r="N7" s="118" t="s">
        <v>22</v>
      </c>
      <c r="O7" s="117" t="s">
        <v>21</v>
      </c>
      <c r="P7" s="116" t="s">
        <v>17</v>
      </c>
      <c r="Q7" s="541"/>
    </row>
    <row r="8" spans="1:17" s="202" customFormat="1" ht="18" customHeight="1" thickBot="1">
      <c r="A8" s="209" t="s">
        <v>51</v>
      </c>
      <c r="B8" s="208">
        <f>SUM(B9:B58)</f>
        <v>1389091</v>
      </c>
      <c r="C8" s="204">
        <f>SUM(C9:C58)</f>
        <v>66605</v>
      </c>
      <c r="D8" s="204">
        <f aca="true" t="shared" si="0" ref="D8:D58">C8+B8</f>
        <v>1455696</v>
      </c>
      <c r="E8" s="205">
        <f aca="true" t="shared" si="1" ref="E8:E58">D8/$D$8</f>
        <v>1</v>
      </c>
      <c r="F8" s="204">
        <f>SUM(F9:F58)</f>
        <v>1148927</v>
      </c>
      <c r="G8" s="204">
        <f>SUM(G9:G58)</f>
        <v>61764</v>
      </c>
      <c r="H8" s="204">
        <f aca="true" t="shared" si="2" ref="H8:H58">G8+F8</f>
        <v>1210691</v>
      </c>
      <c r="I8" s="207">
        <f aca="true" t="shared" si="3" ref="I8:I58">(D8/H8-1)</f>
        <v>0.20236790394906712</v>
      </c>
      <c r="J8" s="206">
        <f>SUM(J9:J58)</f>
        <v>11571064</v>
      </c>
      <c r="K8" s="204">
        <f>SUM(K9:K58)</f>
        <v>619766</v>
      </c>
      <c r="L8" s="204">
        <f aca="true" t="shared" si="4" ref="L8:L58">K8+J8</f>
        <v>12190830</v>
      </c>
      <c r="M8" s="205">
        <f aca="true" t="shared" si="5" ref="M8:M58">(L8/$L$8)</f>
        <v>1</v>
      </c>
      <c r="N8" s="204">
        <f>SUM(N9:N58)</f>
        <v>10045850</v>
      </c>
      <c r="O8" s="204">
        <f>SUM(O9:O58)</f>
        <v>609333</v>
      </c>
      <c r="P8" s="204">
        <f aca="true" t="shared" si="6" ref="P8:P58">O8+N8</f>
        <v>10655183</v>
      </c>
      <c r="Q8" s="203">
        <f aca="true" t="shared" si="7" ref="Q8:Q58">(L8/P8-1)</f>
        <v>0.1441220671667489</v>
      </c>
    </row>
    <row r="9" spans="1:17" s="187" customFormat="1" ht="18" customHeight="1" thickTop="1">
      <c r="A9" s="201" t="s">
        <v>226</v>
      </c>
      <c r="B9" s="200">
        <v>210814</v>
      </c>
      <c r="C9" s="196">
        <v>31</v>
      </c>
      <c r="D9" s="196">
        <f t="shared" si="0"/>
        <v>210845</v>
      </c>
      <c r="E9" s="199">
        <f t="shared" si="1"/>
        <v>0.14484136797792946</v>
      </c>
      <c r="F9" s="197">
        <v>158771</v>
      </c>
      <c r="G9" s="196">
        <v>175</v>
      </c>
      <c r="H9" s="196">
        <f t="shared" si="2"/>
        <v>158946</v>
      </c>
      <c r="I9" s="198">
        <f t="shared" si="3"/>
        <v>0.3265196985139607</v>
      </c>
      <c r="J9" s="197">
        <v>1589429</v>
      </c>
      <c r="K9" s="196">
        <v>13239</v>
      </c>
      <c r="L9" s="196">
        <f t="shared" si="4"/>
        <v>1602668</v>
      </c>
      <c r="M9" s="198">
        <f t="shared" si="5"/>
        <v>0.1314650438075176</v>
      </c>
      <c r="N9" s="197">
        <v>1341282</v>
      </c>
      <c r="O9" s="196">
        <v>9175</v>
      </c>
      <c r="P9" s="196">
        <f t="shared" si="6"/>
        <v>1350457</v>
      </c>
      <c r="Q9" s="195">
        <f t="shared" si="7"/>
        <v>0.18675974133200834</v>
      </c>
    </row>
    <row r="10" spans="1:17" s="187" customFormat="1" ht="18" customHeight="1">
      <c r="A10" s="201" t="s">
        <v>227</v>
      </c>
      <c r="B10" s="200">
        <v>138297</v>
      </c>
      <c r="C10" s="196">
        <v>65</v>
      </c>
      <c r="D10" s="196">
        <f t="shared" si="0"/>
        <v>138362</v>
      </c>
      <c r="E10" s="199">
        <f t="shared" si="1"/>
        <v>0.09504869148503534</v>
      </c>
      <c r="F10" s="197">
        <v>122436</v>
      </c>
      <c r="G10" s="196">
        <v>135</v>
      </c>
      <c r="H10" s="196">
        <f t="shared" si="2"/>
        <v>122571</v>
      </c>
      <c r="I10" s="198">
        <f t="shared" si="3"/>
        <v>0.12883145279062758</v>
      </c>
      <c r="J10" s="197">
        <v>1163132</v>
      </c>
      <c r="K10" s="196">
        <v>894</v>
      </c>
      <c r="L10" s="196">
        <f t="shared" si="4"/>
        <v>1164026</v>
      </c>
      <c r="M10" s="198">
        <f t="shared" si="5"/>
        <v>0.09548373654624008</v>
      </c>
      <c r="N10" s="197">
        <v>1109336</v>
      </c>
      <c r="O10" s="196">
        <v>1637</v>
      </c>
      <c r="P10" s="196">
        <f t="shared" si="6"/>
        <v>1110973</v>
      </c>
      <c r="Q10" s="195">
        <f t="shared" si="7"/>
        <v>0.04775363577692704</v>
      </c>
    </row>
    <row r="11" spans="1:17" s="187" customFormat="1" ht="18" customHeight="1">
      <c r="A11" s="201" t="s">
        <v>228</v>
      </c>
      <c r="B11" s="200">
        <v>129347</v>
      </c>
      <c r="C11" s="196">
        <v>382</v>
      </c>
      <c r="D11" s="196">
        <f t="shared" si="0"/>
        <v>129729</v>
      </c>
      <c r="E11" s="199">
        <f t="shared" si="1"/>
        <v>0.08911819500774887</v>
      </c>
      <c r="F11" s="197">
        <v>97614</v>
      </c>
      <c r="G11" s="196">
        <v>511</v>
      </c>
      <c r="H11" s="196">
        <f t="shared" si="2"/>
        <v>98125</v>
      </c>
      <c r="I11" s="198">
        <f t="shared" si="3"/>
        <v>0.3220789808917197</v>
      </c>
      <c r="J11" s="197">
        <v>1065076</v>
      </c>
      <c r="K11" s="196">
        <v>8699</v>
      </c>
      <c r="L11" s="196">
        <f t="shared" si="4"/>
        <v>1073775</v>
      </c>
      <c r="M11" s="198">
        <f t="shared" si="5"/>
        <v>0.08808054906843915</v>
      </c>
      <c r="N11" s="197">
        <v>885129</v>
      </c>
      <c r="O11" s="196">
        <v>8188</v>
      </c>
      <c r="P11" s="196">
        <f t="shared" si="6"/>
        <v>893317</v>
      </c>
      <c r="Q11" s="195">
        <f t="shared" si="7"/>
        <v>0.2020089173272197</v>
      </c>
    </row>
    <row r="12" spans="1:17" s="187" customFormat="1" ht="18" customHeight="1">
      <c r="A12" s="201" t="s">
        <v>229</v>
      </c>
      <c r="B12" s="200">
        <v>89786</v>
      </c>
      <c r="C12" s="196">
        <v>897</v>
      </c>
      <c r="D12" s="196">
        <f>C12+B12</f>
        <v>90683</v>
      </c>
      <c r="E12" s="199">
        <f>D12/$D$8</f>
        <v>0.06229528692803992</v>
      </c>
      <c r="F12" s="197">
        <v>79299</v>
      </c>
      <c r="G12" s="196">
        <v>151</v>
      </c>
      <c r="H12" s="196">
        <f>G12+F12</f>
        <v>79450</v>
      </c>
      <c r="I12" s="198">
        <f>(D12/H12-1)</f>
        <v>0.14138451856513523</v>
      </c>
      <c r="J12" s="197">
        <v>781284</v>
      </c>
      <c r="K12" s="196">
        <v>3933</v>
      </c>
      <c r="L12" s="196">
        <f>K12+J12</f>
        <v>785217</v>
      </c>
      <c r="M12" s="198">
        <f>(L12/$L$8)</f>
        <v>0.06441046261821386</v>
      </c>
      <c r="N12" s="197">
        <v>702818</v>
      </c>
      <c r="O12" s="196">
        <v>7526</v>
      </c>
      <c r="P12" s="196">
        <f>O12+N12</f>
        <v>710344</v>
      </c>
      <c r="Q12" s="195">
        <f>(L12/P12-1)</f>
        <v>0.1054038606646921</v>
      </c>
    </row>
    <row r="13" spans="1:17" s="187" customFormat="1" ht="18" customHeight="1">
      <c r="A13" s="201" t="s">
        <v>230</v>
      </c>
      <c r="B13" s="200">
        <v>63193</v>
      </c>
      <c r="C13" s="196">
        <v>560</v>
      </c>
      <c r="D13" s="196">
        <f>C13+B13</f>
        <v>63753</v>
      </c>
      <c r="E13" s="199">
        <f>D13/$D$8</f>
        <v>0.043795545223728034</v>
      </c>
      <c r="F13" s="197">
        <v>59976</v>
      </c>
      <c r="G13" s="196">
        <v>104</v>
      </c>
      <c r="H13" s="196">
        <f>G13+F13</f>
        <v>60080</v>
      </c>
      <c r="I13" s="198">
        <f>(D13/H13-1)</f>
        <v>0.06113515312916107</v>
      </c>
      <c r="J13" s="197">
        <v>557891</v>
      </c>
      <c r="K13" s="196">
        <v>1489</v>
      </c>
      <c r="L13" s="196">
        <f>K13+J13</f>
        <v>559380</v>
      </c>
      <c r="M13" s="198">
        <f>(L13/$L$8)</f>
        <v>0.04588530887560568</v>
      </c>
      <c r="N13" s="197">
        <v>509737</v>
      </c>
      <c r="O13" s="196">
        <v>4991</v>
      </c>
      <c r="P13" s="196">
        <f>O13+N13</f>
        <v>514728</v>
      </c>
      <c r="Q13" s="195">
        <f>(L13/P13-1)</f>
        <v>0.08674872942602696</v>
      </c>
    </row>
    <row r="14" spans="1:17" s="187" customFormat="1" ht="18" customHeight="1">
      <c r="A14" s="201" t="s">
        <v>231</v>
      </c>
      <c r="B14" s="200">
        <v>49340</v>
      </c>
      <c r="C14" s="196">
        <v>2047</v>
      </c>
      <c r="D14" s="196">
        <f>C14+B14</f>
        <v>51387</v>
      </c>
      <c r="E14" s="199">
        <f>D14/$D$8</f>
        <v>0.035300639694002045</v>
      </c>
      <c r="F14" s="197">
        <v>52223</v>
      </c>
      <c r="G14" s="196">
        <v>2</v>
      </c>
      <c r="H14" s="196">
        <f>G14+F14</f>
        <v>52225</v>
      </c>
      <c r="I14" s="198">
        <f>(D14/H14-1)</f>
        <v>-0.016045955002393475</v>
      </c>
      <c r="J14" s="197">
        <v>531146</v>
      </c>
      <c r="K14" s="196">
        <v>4752</v>
      </c>
      <c r="L14" s="196">
        <f>K14+J14</f>
        <v>535898</v>
      </c>
      <c r="M14" s="198">
        <f>(L14/$L$8)</f>
        <v>0.04395910696810636</v>
      </c>
      <c r="N14" s="197">
        <v>462083</v>
      </c>
      <c r="O14" s="196">
        <v>12812</v>
      </c>
      <c r="P14" s="196">
        <f>O14+N14</f>
        <v>474895</v>
      </c>
      <c r="Q14" s="195">
        <f>(L14/P14-1)</f>
        <v>0.12845576390570557</v>
      </c>
    </row>
    <row r="15" spans="1:17" s="187" customFormat="1" ht="18" customHeight="1">
      <c r="A15" s="201" t="s">
        <v>232</v>
      </c>
      <c r="B15" s="200">
        <v>36052</v>
      </c>
      <c r="C15" s="196">
        <v>8943</v>
      </c>
      <c r="D15" s="196">
        <f>C15+B15</f>
        <v>44995</v>
      </c>
      <c r="E15" s="199">
        <f>D15/$D$8</f>
        <v>0.030909612996120068</v>
      </c>
      <c r="F15" s="197">
        <v>30870</v>
      </c>
      <c r="G15" s="196">
        <v>5857</v>
      </c>
      <c r="H15" s="196">
        <f>G15+F15</f>
        <v>36727</v>
      </c>
      <c r="I15" s="198">
        <f>(D15/H15-1)</f>
        <v>0.22512048356794723</v>
      </c>
      <c r="J15" s="197">
        <v>311850</v>
      </c>
      <c r="K15" s="196">
        <v>81719</v>
      </c>
      <c r="L15" s="196">
        <f>K15+J15</f>
        <v>393569</v>
      </c>
      <c r="M15" s="198">
        <f>(L15/$L$8)</f>
        <v>0.03228402003801218</v>
      </c>
      <c r="N15" s="197">
        <v>255041</v>
      </c>
      <c r="O15" s="196">
        <v>58178</v>
      </c>
      <c r="P15" s="196">
        <f>O15+N15</f>
        <v>313219</v>
      </c>
      <c r="Q15" s="195">
        <f>(L15/P15-1)</f>
        <v>0.2565297762907104</v>
      </c>
    </row>
    <row r="16" spans="1:17" s="187" customFormat="1" ht="18" customHeight="1">
      <c r="A16" s="201" t="s">
        <v>233</v>
      </c>
      <c r="B16" s="200">
        <v>42662</v>
      </c>
      <c r="C16" s="196">
        <v>657</v>
      </c>
      <c r="D16" s="196">
        <f>C16+B16</f>
        <v>43319</v>
      </c>
      <c r="E16" s="199">
        <f>D16/$D$8</f>
        <v>0.02975827370549895</v>
      </c>
      <c r="F16" s="197">
        <v>39092</v>
      </c>
      <c r="G16" s="196">
        <v>157</v>
      </c>
      <c r="H16" s="196">
        <f>G16+F16</f>
        <v>39249</v>
      </c>
      <c r="I16" s="198">
        <f>(D16/H16-1)</f>
        <v>0.10369690947540056</v>
      </c>
      <c r="J16" s="197">
        <v>393520</v>
      </c>
      <c r="K16" s="196">
        <v>2527</v>
      </c>
      <c r="L16" s="196">
        <f>K16+J16</f>
        <v>396047</v>
      </c>
      <c r="M16" s="198">
        <f>(L16/$L$8)</f>
        <v>0.032487287575989496</v>
      </c>
      <c r="N16" s="197">
        <v>362656</v>
      </c>
      <c r="O16" s="196">
        <v>2878</v>
      </c>
      <c r="P16" s="196">
        <f>O16+N16</f>
        <v>365534</v>
      </c>
      <c r="Q16" s="195">
        <f>(L16/P16-1)</f>
        <v>0.083475135007961</v>
      </c>
    </row>
    <row r="17" spans="1:17" s="187" customFormat="1" ht="18" customHeight="1">
      <c r="A17" s="201" t="s">
        <v>234</v>
      </c>
      <c r="B17" s="200">
        <v>40957</v>
      </c>
      <c r="C17" s="196">
        <v>64</v>
      </c>
      <c r="D17" s="196">
        <f t="shared" si="0"/>
        <v>41021</v>
      </c>
      <c r="E17" s="199">
        <f aca="true" t="shared" si="8" ref="E17:E37">D17/$D$8</f>
        <v>0.028179647398907465</v>
      </c>
      <c r="F17" s="197">
        <v>36397</v>
      </c>
      <c r="G17" s="196">
        <v>510</v>
      </c>
      <c r="H17" s="196">
        <f t="shared" si="2"/>
        <v>36907</v>
      </c>
      <c r="I17" s="198">
        <f aca="true" t="shared" si="9" ref="I17:I37">(D17/H17-1)</f>
        <v>0.11146936895439885</v>
      </c>
      <c r="J17" s="197">
        <v>387139</v>
      </c>
      <c r="K17" s="196">
        <v>1780</v>
      </c>
      <c r="L17" s="196">
        <f t="shared" si="4"/>
        <v>388919</v>
      </c>
      <c r="M17" s="198">
        <f aca="true" t="shared" si="10" ref="M17:M37">(L17/$L$8)</f>
        <v>0.03190258579604506</v>
      </c>
      <c r="N17" s="197">
        <v>333041</v>
      </c>
      <c r="O17" s="196">
        <v>3200</v>
      </c>
      <c r="P17" s="196">
        <f t="shared" si="6"/>
        <v>336241</v>
      </c>
      <c r="Q17" s="195">
        <f aca="true" t="shared" si="11" ref="Q17:Q37">(L17/P17-1)</f>
        <v>0.15666739035394261</v>
      </c>
    </row>
    <row r="18" spans="1:17" s="187" customFormat="1" ht="18" customHeight="1">
      <c r="A18" s="201" t="s">
        <v>235</v>
      </c>
      <c r="B18" s="200">
        <v>39869</v>
      </c>
      <c r="C18" s="196">
        <v>58</v>
      </c>
      <c r="D18" s="196">
        <f aca="true" t="shared" si="12" ref="D18:D23">C18+B18</f>
        <v>39927</v>
      </c>
      <c r="E18" s="199">
        <f aca="true" t="shared" si="13" ref="E18:E23">D18/$D$8</f>
        <v>0.027428116859564085</v>
      </c>
      <c r="F18" s="197">
        <v>14388</v>
      </c>
      <c r="G18" s="196">
        <v>16</v>
      </c>
      <c r="H18" s="196">
        <f aca="true" t="shared" si="14" ref="H18:H23">G18+F18</f>
        <v>14404</v>
      </c>
      <c r="I18" s="198">
        <f aca="true" t="shared" si="15" ref="I18:I23">(D18/H18-1)</f>
        <v>1.771938350458206</v>
      </c>
      <c r="J18" s="197">
        <v>255587</v>
      </c>
      <c r="K18" s="196">
        <v>5832</v>
      </c>
      <c r="L18" s="196">
        <f aca="true" t="shared" si="16" ref="L18:L23">K18+J18</f>
        <v>261419</v>
      </c>
      <c r="M18" s="198">
        <f aca="true" t="shared" si="17" ref="M18:M23">(L18/$L$8)</f>
        <v>0.021443904967914408</v>
      </c>
      <c r="N18" s="197">
        <v>133642</v>
      </c>
      <c r="O18" s="196">
        <v>2919</v>
      </c>
      <c r="P18" s="196">
        <f aca="true" t="shared" si="18" ref="P18:P23">O18+N18</f>
        <v>136561</v>
      </c>
      <c r="Q18" s="195">
        <f aca="true" t="shared" si="19" ref="Q18:Q23">(L18/P18-1)</f>
        <v>0.9143020335234804</v>
      </c>
    </row>
    <row r="19" spans="1:17" s="187" customFormat="1" ht="18" customHeight="1">
      <c r="A19" s="201" t="s">
        <v>236</v>
      </c>
      <c r="B19" s="200">
        <v>25680</v>
      </c>
      <c r="C19" s="196">
        <v>1023</v>
      </c>
      <c r="D19" s="196">
        <f t="shared" si="12"/>
        <v>26703</v>
      </c>
      <c r="E19" s="199">
        <f t="shared" si="13"/>
        <v>0.018343802552181224</v>
      </c>
      <c r="F19" s="197">
        <v>27449</v>
      </c>
      <c r="G19" s="196">
        <v>3</v>
      </c>
      <c r="H19" s="196">
        <f t="shared" si="14"/>
        <v>27452</v>
      </c>
      <c r="I19" s="198">
        <f t="shared" si="15"/>
        <v>-0.027283986594783594</v>
      </c>
      <c r="J19" s="197">
        <v>262042</v>
      </c>
      <c r="K19" s="196">
        <v>1337</v>
      </c>
      <c r="L19" s="196">
        <f t="shared" si="16"/>
        <v>263379</v>
      </c>
      <c r="M19" s="198">
        <f t="shared" si="17"/>
        <v>0.021604681551625277</v>
      </c>
      <c r="N19" s="197">
        <v>274573</v>
      </c>
      <c r="O19" s="196">
        <v>891</v>
      </c>
      <c r="P19" s="196">
        <f t="shared" si="18"/>
        <v>275464</v>
      </c>
      <c r="Q19" s="195">
        <f t="shared" si="19"/>
        <v>-0.04387143147561934</v>
      </c>
    </row>
    <row r="20" spans="1:17" s="187" customFormat="1" ht="18" customHeight="1">
      <c r="A20" s="201" t="s">
        <v>237</v>
      </c>
      <c r="B20" s="200">
        <v>26264</v>
      </c>
      <c r="C20" s="196">
        <v>6</v>
      </c>
      <c r="D20" s="196">
        <f t="shared" si="12"/>
        <v>26270</v>
      </c>
      <c r="E20" s="199">
        <f t="shared" si="13"/>
        <v>0.018046350336883524</v>
      </c>
      <c r="F20" s="197">
        <v>8643</v>
      </c>
      <c r="G20" s="196">
        <v>40</v>
      </c>
      <c r="H20" s="196">
        <f t="shared" si="14"/>
        <v>8683</v>
      </c>
      <c r="I20" s="198">
        <f t="shared" si="15"/>
        <v>2.0254520327075896</v>
      </c>
      <c r="J20" s="197">
        <v>158887</v>
      </c>
      <c r="K20" s="196">
        <v>1567</v>
      </c>
      <c r="L20" s="196">
        <f t="shared" si="16"/>
        <v>160454</v>
      </c>
      <c r="M20" s="198">
        <f t="shared" si="17"/>
        <v>0.013161860185073536</v>
      </c>
      <c r="N20" s="197">
        <v>89634</v>
      </c>
      <c r="O20" s="196">
        <v>409</v>
      </c>
      <c r="P20" s="196">
        <f t="shared" si="18"/>
        <v>90043</v>
      </c>
      <c r="Q20" s="195">
        <f t="shared" si="19"/>
        <v>0.7819708361560587</v>
      </c>
    </row>
    <row r="21" spans="1:17" s="187" customFormat="1" ht="18" customHeight="1">
      <c r="A21" s="201" t="s">
        <v>238</v>
      </c>
      <c r="B21" s="200">
        <v>24925</v>
      </c>
      <c r="C21" s="196">
        <v>1200</v>
      </c>
      <c r="D21" s="196">
        <f t="shared" si="12"/>
        <v>26125</v>
      </c>
      <c r="E21" s="199">
        <f t="shared" si="13"/>
        <v>0.01794674162737275</v>
      </c>
      <c r="F21" s="197">
        <v>22814</v>
      </c>
      <c r="G21" s="196">
        <v>1722</v>
      </c>
      <c r="H21" s="196">
        <f t="shared" si="14"/>
        <v>24536</v>
      </c>
      <c r="I21" s="198">
        <f t="shared" si="15"/>
        <v>0.06476198239321818</v>
      </c>
      <c r="J21" s="197">
        <v>209109</v>
      </c>
      <c r="K21" s="196">
        <v>13673</v>
      </c>
      <c r="L21" s="196">
        <f t="shared" si="16"/>
        <v>222782</v>
      </c>
      <c r="M21" s="198">
        <f t="shared" si="17"/>
        <v>0.018274555547079237</v>
      </c>
      <c r="N21" s="197">
        <v>169302</v>
      </c>
      <c r="O21" s="196">
        <v>15268</v>
      </c>
      <c r="P21" s="196">
        <f t="shared" si="18"/>
        <v>184570</v>
      </c>
      <c r="Q21" s="195">
        <f t="shared" si="19"/>
        <v>0.20703256217153387</v>
      </c>
    </row>
    <row r="22" spans="1:17" s="187" customFormat="1" ht="18" customHeight="1">
      <c r="A22" s="201" t="s">
        <v>239</v>
      </c>
      <c r="B22" s="200">
        <v>25515</v>
      </c>
      <c r="C22" s="196">
        <v>6</v>
      </c>
      <c r="D22" s="196">
        <f t="shared" si="12"/>
        <v>25521</v>
      </c>
      <c r="E22" s="199">
        <f t="shared" si="13"/>
        <v>0.017531819830514064</v>
      </c>
      <c r="F22" s="197">
        <v>15934</v>
      </c>
      <c r="G22" s="196">
        <v>105</v>
      </c>
      <c r="H22" s="196">
        <f t="shared" si="14"/>
        <v>16039</v>
      </c>
      <c r="I22" s="198">
        <f t="shared" si="15"/>
        <v>0.5911839890267474</v>
      </c>
      <c r="J22" s="197">
        <v>191175</v>
      </c>
      <c r="K22" s="196">
        <v>541</v>
      </c>
      <c r="L22" s="196">
        <f t="shared" si="16"/>
        <v>191716</v>
      </c>
      <c r="M22" s="198">
        <f t="shared" si="17"/>
        <v>0.01572624669526193</v>
      </c>
      <c r="N22" s="197">
        <v>139453</v>
      </c>
      <c r="O22" s="196">
        <v>981</v>
      </c>
      <c r="P22" s="196">
        <f t="shared" si="18"/>
        <v>140434</v>
      </c>
      <c r="Q22" s="195">
        <f t="shared" si="19"/>
        <v>0.3651679792642808</v>
      </c>
    </row>
    <row r="23" spans="1:17" s="187" customFormat="1" ht="18" customHeight="1">
      <c r="A23" s="201" t="s">
        <v>240</v>
      </c>
      <c r="B23" s="200">
        <v>24721</v>
      </c>
      <c r="C23" s="196">
        <v>14</v>
      </c>
      <c r="D23" s="196">
        <f t="shared" si="12"/>
        <v>24735</v>
      </c>
      <c r="E23" s="199">
        <f t="shared" si="13"/>
        <v>0.01699187192930392</v>
      </c>
      <c r="F23" s="197">
        <v>11111</v>
      </c>
      <c r="G23" s="196">
        <v>12</v>
      </c>
      <c r="H23" s="196">
        <f t="shared" si="14"/>
        <v>11123</v>
      </c>
      <c r="I23" s="198">
        <f t="shared" si="15"/>
        <v>1.2237705654949202</v>
      </c>
      <c r="J23" s="197">
        <v>158658</v>
      </c>
      <c r="K23" s="196">
        <v>133</v>
      </c>
      <c r="L23" s="196">
        <f t="shared" si="16"/>
        <v>158791</v>
      </c>
      <c r="M23" s="198">
        <f t="shared" si="17"/>
        <v>0.013025446175527014</v>
      </c>
      <c r="N23" s="197">
        <v>84261</v>
      </c>
      <c r="O23" s="196">
        <v>693</v>
      </c>
      <c r="P23" s="196">
        <f t="shared" si="18"/>
        <v>84954</v>
      </c>
      <c r="Q23" s="195">
        <f t="shared" si="19"/>
        <v>0.8691409468653624</v>
      </c>
    </row>
    <row r="24" spans="1:17" s="187" customFormat="1" ht="18" customHeight="1">
      <c r="A24" s="201" t="s">
        <v>241</v>
      </c>
      <c r="B24" s="200">
        <v>19884</v>
      </c>
      <c r="C24" s="196">
        <v>99</v>
      </c>
      <c r="D24" s="196">
        <f t="shared" si="0"/>
        <v>19983</v>
      </c>
      <c r="E24" s="199">
        <f t="shared" si="8"/>
        <v>0.013727454083819698</v>
      </c>
      <c r="F24" s="197">
        <v>18674</v>
      </c>
      <c r="G24" s="196">
        <v>10</v>
      </c>
      <c r="H24" s="196">
        <f t="shared" si="2"/>
        <v>18684</v>
      </c>
      <c r="I24" s="198">
        <f t="shared" si="9"/>
        <v>0.06952472703917789</v>
      </c>
      <c r="J24" s="197">
        <v>172475</v>
      </c>
      <c r="K24" s="196">
        <v>1597</v>
      </c>
      <c r="L24" s="196">
        <f t="shared" si="4"/>
        <v>174072</v>
      </c>
      <c r="M24" s="198">
        <f t="shared" si="10"/>
        <v>0.014278929326387128</v>
      </c>
      <c r="N24" s="197">
        <v>164374</v>
      </c>
      <c r="O24" s="196">
        <v>2046</v>
      </c>
      <c r="P24" s="196">
        <f t="shared" si="6"/>
        <v>166420</v>
      </c>
      <c r="Q24" s="195">
        <f t="shared" si="11"/>
        <v>0.04598005047470255</v>
      </c>
    </row>
    <row r="25" spans="1:17" s="187" customFormat="1" ht="18" customHeight="1">
      <c r="A25" s="201" t="s">
        <v>242</v>
      </c>
      <c r="B25" s="200">
        <v>18159</v>
      </c>
      <c r="C25" s="196">
        <v>516</v>
      </c>
      <c r="D25" s="196">
        <f>C25+B25</f>
        <v>18675</v>
      </c>
      <c r="E25" s="199">
        <f t="shared" si="8"/>
        <v>0.01282891482837076</v>
      </c>
      <c r="F25" s="197">
        <v>17600</v>
      </c>
      <c r="G25" s="196">
        <v>452</v>
      </c>
      <c r="H25" s="196">
        <f>G25+F25</f>
        <v>18052</v>
      </c>
      <c r="I25" s="198">
        <f t="shared" si="9"/>
        <v>0.03451141147795256</v>
      </c>
      <c r="J25" s="197">
        <v>156481</v>
      </c>
      <c r="K25" s="196">
        <v>3557</v>
      </c>
      <c r="L25" s="196">
        <f>K25+J25</f>
        <v>160038</v>
      </c>
      <c r="M25" s="198">
        <f t="shared" si="10"/>
        <v>0.013127736175469595</v>
      </c>
      <c r="N25" s="197">
        <v>139890</v>
      </c>
      <c r="O25" s="196">
        <v>5775</v>
      </c>
      <c r="P25" s="196">
        <f>O25+N25</f>
        <v>145665</v>
      </c>
      <c r="Q25" s="195">
        <f t="shared" si="11"/>
        <v>0.0986716095149831</v>
      </c>
    </row>
    <row r="26" spans="1:17" s="187" customFormat="1" ht="18" customHeight="1">
      <c r="A26" s="201" t="s">
        <v>243</v>
      </c>
      <c r="B26" s="200">
        <v>11738</v>
      </c>
      <c r="C26" s="196">
        <v>4515</v>
      </c>
      <c r="D26" s="196">
        <f>C26+B26</f>
        <v>16253</v>
      </c>
      <c r="E26" s="199">
        <f t="shared" si="8"/>
        <v>0.011165105901232125</v>
      </c>
      <c r="F26" s="197">
        <v>5785</v>
      </c>
      <c r="G26" s="196">
        <v>4553</v>
      </c>
      <c r="H26" s="196">
        <f>G26+F26</f>
        <v>10338</v>
      </c>
      <c r="I26" s="198">
        <f t="shared" si="9"/>
        <v>0.5721609595666473</v>
      </c>
      <c r="J26" s="197">
        <v>79562</v>
      </c>
      <c r="K26" s="196">
        <v>42624</v>
      </c>
      <c r="L26" s="196">
        <f>K26+J26</f>
        <v>122186</v>
      </c>
      <c r="M26" s="198">
        <f t="shared" si="10"/>
        <v>0.010022779416988014</v>
      </c>
      <c r="N26" s="197">
        <v>66818</v>
      </c>
      <c r="O26" s="196">
        <v>32534</v>
      </c>
      <c r="P26" s="196">
        <f>O26+N26</f>
        <v>99352</v>
      </c>
      <c r="Q26" s="195">
        <f t="shared" si="11"/>
        <v>0.22982929382397943</v>
      </c>
    </row>
    <row r="27" spans="1:17" s="187" customFormat="1" ht="18" customHeight="1">
      <c r="A27" s="201" t="s">
        <v>244</v>
      </c>
      <c r="B27" s="200">
        <v>14943</v>
      </c>
      <c r="C27" s="196">
        <v>227</v>
      </c>
      <c r="D27" s="196">
        <f>C27+B27</f>
        <v>15170</v>
      </c>
      <c r="E27" s="199">
        <f t="shared" si="8"/>
        <v>0.010421131884679219</v>
      </c>
      <c r="F27" s="197">
        <v>15388</v>
      </c>
      <c r="G27" s="196">
        <v>285</v>
      </c>
      <c r="H27" s="196">
        <f>G27+F27</f>
        <v>15673</v>
      </c>
      <c r="I27" s="198">
        <f t="shared" si="9"/>
        <v>-0.03209340904740632</v>
      </c>
      <c r="J27" s="197">
        <v>128054</v>
      </c>
      <c r="K27" s="196">
        <v>1975</v>
      </c>
      <c r="L27" s="196">
        <f>K27+J27</f>
        <v>130029</v>
      </c>
      <c r="M27" s="198">
        <f t="shared" si="10"/>
        <v>0.01066613183843922</v>
      </c>
      <c r="N27" s="197">
        <v>119964</v>
      </c>
      <c r="O27" s="196">
        <v>6633</v>
      </c>
      <c r="P27" s="196">
        <f>O27+N27</f>
        <v>126597</v>
      </c>
      <c r="Q27" s="195">
        <f t="shared" si="11"/>
        <v>0.027109647148036764</v>
      </c>
    </row>
    <row r="28" spans="1:17" s="187" customFormat="1" ht="18" customHeight="1">
      <c r="A28" s="201" t="s">
        <v>245</v>
      </c>
      <c r="B28" s="200">
        <v>15026</v>
      </c>
      <c r="C28" s="196">
        <v>2</v>
      </c>
      <c r="D28" s="196">
        <f t="shared" si="0"/>
        <v>15028</v>
      </c>
      <c r="E28" s="199">
        <f t="shared" si="8"/>
        <v>0.010323584045020389</v>
      </c>
      <c r="F28" s="197">
        <v>15736</v>
      </c>
      <c r="G28" s="196">
        <v>712</v>
      </c>
      <c r="H28" s="196">
        <f t="shared" si="2"/>
        <v>16448</v>
      </c>
      <c r="I28" s="198">
        <f t="shared" si="9"/>
        <v>-0.08633268482490275</v>
      </c>
      <c r="J28" s="197">
        <v>149228</v>
      </c>
      <c r="K28" s="196">
        <v>502</v>
      </c>
      <c r="L28" s="196">
        <f t="shared" si="4"/>
        <v>149730</v>
      </c>
      <c r="M28" s="198">
        <f t="shared" si="10"/>
        <v>0.012282182591341197</v>
      </c>
      <c r="N28" s="197">
        <v>125720</v>
      </c>
      <c r="O28" s="196">
        <v>3451</v>
      </c>
      <c r="P28" s="196">
        <f t="shared" si="6"/>
        <v>129171</v>
      </c>
      <c r="Q28" s="195">
        <f t="shared" si="11"/>
        <v>0.1591611120143066</v>
      </c>
    </row>
    <row r="29" spans="1:17" s="187" customFormat="1" ht="18" customHeight="1">
      <c r="A29" s="201" t="s">
        <v>246</v>
      </c>
      <c r="B29" s="200">
        <v>14910</v>
      </c>
      <c r="C29" s="196">
        <v>58</v>
      </c>
      <c r="D29" s="196">
        <f>C29+B29</f>
        <v>14968</v>
      </c>
      <c r="E29" s="199">
        <f t="shared" si="8"/>
        <v>0.010282366647981447</v>
      </c>
      <c r="F29" s="197">
        <v>14361</v>
      </c>
      <c r="G29" s="196">
        <v>56</v>
      </c>
      <c r="H29" s="196">
        <f>G29+F29</f>
        <v>14417</v>
      </c>
      <c r="I29" s="198">
        <f t="shared" si="9"/>
        <v>0.03821876950821945</v>
      </c>
      <c r="J29" s="197">
        <v>127554</v>
      </c>
      <c r="K29" s="196">
        <v>211</v>
      </c>
      <c r="L29" s="196">
        <f>K29+J29</f>
        <v>127765</v>
      </c>
      <c r="M29" s="198">
        <f t="shared" si="10"/>
        <v>0.010480418478479315</v>
      </c>
      <c r="N29" s="197">
        <v>117971</v>
      </c>
      <c r="O29" s="196">
        <v>802</v>
      </c>
      <c r="P29" s="196">
        <f>O29+N29</f>
        <v>118773</v>
      </c>
      <c r="Q29" s="195">
        <f t="shared" si="11"/>
        <v>0.07570744192703738</v>
      </c>
    </row>
    <row r="30" spans="1:17" s="187" customFormat="1" ht="18" customHeight="1">
      <c r="A30" s="201" t="s">
        <v>247</v>
      </c>
      <c r="B30" s="200">
        <v>14267</v>
      </c>
      <c r="C30" s="196">
        <v>445</v>
      </c>
      <c r="D30" s="196">
        <f>C30+B30</f>
        <v>14712</v>
      </c>
      <c r="E30" s="199">
        <f t="shared" si="8"/>
        <v>0.010106505753948627</v>
      </c>
      <c r="F30" s="197">
        <v>12888</v>
      </c>
      <c r="G30" s="196">
        <v>333</v>
      </c>
      <c r="H30" s="196">
        <f>G30+F30</f>
        <v>13221</v>
      </c>
      <c r="I30" s="198">
        <f t="shared" si="9"/>
        <v>0.11277513047424548</v>
      </c>
      <c r="J30" s="197">
        <v>127121</v>
      </c>
      <c r="K30" s="196">
        <v>3152</v>
      </c>
      <c r="L30" s="196">
        <f>K30+J30</f>
        <v>130273</v>
      </c>
      <c r="M30" s="198">
        <f t="shared" si="10"/>
        <v>0.010686146882533838</v>
      </c>
      <c r="N30" s="197">
        <v>116887</v>
      </c>
      <c r="O30" s="196">
        <v>2953</v>
      </c>
      <c r="P30" s="196">
        <f>O30+N30</f>
        <v>119840</v>
      </c>
      <c r="Q30" s="195">
        <f t="shared" si="11"/>
        <v>0.08705774365821095</v>
      </c>
    </row>
    <row r="31" spans="1:17" s="187" customFormat="1" ht="18" customHeight="1">
      <c r="A31" s="201" t="s">
        <v>248</v>
      </c>
      <c r="B31" s="200">
        <v>13612</v>
      </c>
      <c r="C31" s="196">
        <v>5</v>
      </c>
      <c r="D31" s="196">
        <f>C31+B31</f>
        <v>13617</v>
      </c>
      <c r="E31" s="199">
        <f t="shared" si="8"/>
        <v>0.009354288257987932</v>
      </c>
      <c r="F31" s="197">
        <v>15508</v>
      </c>
      <c r="G31" s="196">
        <v>30</v>
      </c>
      <c r="H31" s="196">
        <f>G31+F31</f>
        <v>15538</v>
      </c>
      <c r="I31" s="198">
        <f t="shared" si="9"/>
        <v>-0.12363238512035013</v>
      </c>
      <c r="J31" s="197">
        <v>110262</v>
      </c>
      <c r="K31" s="196">
        <v>330</v>
      </c>
      <c r="L31" s="196">
        <f>K31+J31</f>
        <v>110592</v>
      </c>
      <c r="M31" s="198">
        <f t="shared" si="10"/>
        <v>0.009071736707016668</v>
      </c>
      <c r="N31" s="197">
        <v>123494</v>
      </c>
      <c r="O31" s="196">
        <v>713</v>
      </c>
      <c r="P31" s="196">
        <f>O31+N31</f>
        <v>124207</v>
      </c>
      <c r="Q31" s="195">
        <f t="shared" si="11"/>
        <v>-0.10961540009822313</v>
      </c>
    </row>
    <row r="32" spans="1:17" s="187" customFormat="1" ht="18" customHeight="1">
      <c r="A32" s="201" t="s">
        <v>249</v>
      </c>
      <c r="B32" s="200">
        <v>12490</v>
      </c>
      <c r="C32" s="196">
        <v>2</v>
      </c>
      <c r="D32" s="196">
        <f>C32+B32</f>
        <v>12492</v>
      </c>
      <c r="E32" s="199">
        <f t="shared" si="8"/>
        <v>0.008581462063507765</v>
      </c>
      <c r="F32" s="197">
        <v>13940</v>
      </c>
      <c r="G32" s="196">
        <v>12</v>
      </c>
      <c r="H32" s="196">
        <f>G32+F32</f>
        <v>13952</v>
      </c>
      <c r="I32" s="198">
        <f t="shared" si="9"/>
        <v>-0.10464449541284404</v>
      </c>
      <c r="J32" s="197">
        <v>112846</v>
      </c>
      <c r="K32" s="196">
        <v>1283</v>
      </c>
      <c r="L32" s="196">
        <f>K32+J32</f>
        <v>114129</v>
      </c>
      <c r="M32" s="198">
        <f t="shared" si="10"/>
        <v>0.009361872817519398</v>
      </c>
      <c r="N32" s="197">
        <v>114263</v>
      </c>
      <c r="O32" s="196">
        <v>1162</v>
      </c>
      <c r="P32" s="196">
        <f>O32+N32</f>
        <v>115425</v>
      </c>
      <c r="Q32" s="195">
        <f t="shared" si="11"/>
        <v>-0.011228070175438587</v>
      </c>
    </row>
    <row r="33" spans="1:17" s="187" customFormat="1" ht="18" customHeight="1">
      <c r="A33" s="201" t="s">
        <v>250</v>
      </c>
      <c r="B33" s="200">
        <v>7691</v>
      </c>
      <c r="C33" s="196">
        <v>4500</v>
      </c>
      <c r="D33" s="196">
        <f>C33+B33</f>
        <v>12191</v>
      </c>
      <c r="E33" s="199">
        <f t="shared" si="8"/>
        <v>0.008374688121695738</v>
      </c>
      <c r="F33" s="197">
        <v>6100</v>
      </c>
      <c r="G33" s="196">
        <v>3182</v>
      </c>
      <c r="H33" s="196">
        <f>G33+F33</f>
        <v>9282</v>
      </c>
      <c r="I33" s="198">
        <f t="shared" si="9"/>
        <v>0.3134022839905193</v>
      </c>
      <c r="J33" s="197">
        <v>81185</v>
      </c>
      <c r="K33" s="196">
        <v>44447</v>
      </c>
      <c r="L33" s="196">
        <f>K33+J33</f>
        <v>125632</v>
      </c>
      <c r="M33" s="198">
        <f t="shared" si="10"/>
        <v>0.010305450900389883</v>
      </c>
      <c r="N33" s="197">
        <v>75284</v>
      </c>
      <c r="O33" s="196">
        <v>37716</v>
      </c>
      <c r="P33" s="196">
        <f>O33+N33</f>
        <v>113000</v>
      </c>
      <c r="Q33" s="195">
        <f t="shared" si="11"/>
        <v>0.11178761061946907</v>
      </c>
    </row>
    <row r="34" spans="1:17" s="187" customFormat="1" ht="18" customHeight="1">
      <c r="A34" s="201" t="s">
        <v>251</v>
      </c>
      <c r="B34" s="200">
        <v>11350</v>
      </c>
      <c r="C34" s="196">
        <v>14</v>
      </c>
      <c r="D34" s="196">
        <f t="shared" si="0"/>
        <v>11364</v>
      </c>
      <c r="E34" s="199">
        <f t="shared" si="8"/>
        <v>0.007806574999175652</v>
      </c>
      <c r="F34" s="197">
        <v>6441</v>
      </c>
      <c r="G34" s="196">
        <v>18</v>
      </c>
      <c r="H34" s="196">
        <f t="shared" si="2"/>
        <v>6459</v>
      </c>
      <c r="I34" s="198">
        <f t="shared" si="9"/>
        <v>0.7594054807245703</v>
      </c>
      <c r="J34" s="197">
        <v>85844</v>
      </c>
      <c r="K34" s="196">
        <v>94</v>
      </c>
      <c r="L34" s="196">
        <f t="shared" si="4"/>
        <v>85938</v>
      </c>
      <c r="M34" s="198">
        <f t="shared" si="10"/>
        <v>0.007049396964767781</v>
      </c>
      <c r="N34" s="197">
        <v>60254</v>
      </c>
      <c r="O34" s="196">
        <v>293</v>
      </c>
      <c r="P34" s="196">
        <f t="shared" si="6"/>
        <v>60547</v>
      </c>
      <c r="Q34" s="195">
        <f t="shared" si="11"/>
        <v>0.41936016648223684</v>
      </c>
    </row>
    <row r="35" spans="1:17" s="187" customFormat="1" ht="18" customHeight="1">
      <c r="A35" s="201" t="s">
        <v>252</v>
      </c>
      <c r="B35" s="200">
        <v>9490</v>
      </c>
      <c r="C35" s="196">
        <v>47</v>
      </c>
      <c r="D35" s="196">
        <f t="shared" si="0"/>
        <v>9537</v>
      </c>
      <c r="E35" s="199">
        <f t="shared" si="8"/>
        <v>0.006551505259339862</v>
      </c>
      <c r="F35" s="197">
        <v>9711</v>
      </c>
      <c r="G35" s="196">
        <v>27</v>
      </c>
      <c r="H35" s="196">
        <f t="shared" si="2"/>
        <v>9738</v>
      </c>
      <c r="I35" s="198">
        <f t="shared" si="9"/>
        <v>-0.02064078866296981</v>
      </c>
      <c r="J35" s="197">
        <v>87484</v>
      </c>
      <c r="K35" s="196">
        <v>229</v>
      </c>
      <c r="L35" s="196">
        <f t="shared" si="4"/>
        <v>87713</v>
      </c>
      <c r="M35" s="198">
        <f t="shared" si="10"/>
        <v>0.007194998207669207</v>
      </c>
      <c r="N35" s="197">
        <v>82728</v>
      </c>
      <c r="O35" s="196">
        <v>256</v>
      </c>
      <c r="P35" s="196">
        <f t="shared" si="6"/>
        <v>82984</v>
      </c>
      <c r="Q35" s="195">
        <f t="shared" si="11"/>
        <v>0.05698688903885096</v>
      </c>
    </row>
    <row r="36" spans="1:17" s="187" customFormat="1" ht="18" customHeight="1">
      <c r="A36" s="201" t="s">
        <v>253</v>
      </c>
      <c r="B36" s="200">
        <v>8388</v>
      </c>
      <c r="C36" s="196">
        <v>30</v>
      </c>
      <c r="D36" s="196">
        <f t="shared" si="0"/>
        <v>8418</v>
      </c>
      <c r="E36" s="199">
        <f t="shared" si="8"/>
        <v>0.0057828008045635905</v>
      </c>
      <c r="F36" s="197">
        <v>9529</v>
      </c>
      <c r="G36" s="196">
        <v>5</v>
      </c>
      <c r="H36" s="196">
        <f t="shared" si="2"/>
        <v>9534</v>
      </c>
      <c r="I36" s="198">
        <f t="shared" si="9"/>
        <v>-0.11705475141598487</v>
      </c>
      <c r="J36" s="197">
        <v>72085</v>
      </c>
      <c r="K36" s="196">
        <v>378</v>
      </c>
      <c r="L36" s="196">
        <f t="shared" si="4"/>
        <v>72463</v>
      </c>
      <c r="M36" s="198">
        <f t="shared" si="10"/>
        <v>0.005944057951755541</v>
      </c>
      <c r="N36" s="197">
        <v>75469</v>
      </c>
      <c r="O36" s="196">
        <v>703</v>
      </c>
      <c r="P36" s="196">
        <f t="shared" si="6"/>
        <v>76172</v>
      </c>
      <c r="Q36" s="195">
        <f t="shared" si="11"/>
        <v>-0.04869243291498193</v>
      </c>
    </row>
    <row r="37" spans="1:17" s="187" customFormat="1" ht="18" customHeight="1">
      <c r="A37" s="201" t="s">
        <v>254</v>
      </c>
      <c r="B37" s="200">
        <v>8029</v>
      </c>
      <c r="C37" s="196">
        <v>77</v>
      </c>
      <c r="D37" s="196">
        <f t="shared" si="0"/>
        <v>8106</v>
      </c>
      <c r="E37" s="199">
        <f t="shared" si="8"/>
        <v>0.00556847033996109</v>
      </c>
      <c r="F37" s="197">
        <v>9919</v>
      </c>
      <c r="G37" s="196">
        <v>308</v>
      </c>
      <c r="H37" s="196">
        <f t="shared" si="2"/>
        <v>10227</v>
      </c>
      <c r="I37" s="198">
        <f t="shared" si="9"/>
        <v>-0.2073921971252567</v>
      </c>
      <c r="J37" s="197">
        <v>71432</v>
      </c>
      <c r="K37" s="196">
        <v>1168</v>
      </c>
      <c r="L37" s="196">
        <f t="shared" si="4"/>
        <v>72600</v>
      </c>
      <c r="M37" s="198">
        <f t="shared" si="10"/>
        <v>0.005955295906841454</v>
      </c>
      <c r="N37" s="197">
        <v>83531</v>
      </c>
      <c r="O37" s="196">
        <v>1732</v>
      </c>
      <c r="P37" s="196">
        <f t="shared" si="6"/>
        <v>85263</v>
      </c>
      <c r="Q37" s="195">
        <f t="shared" si="11"/>
        <v>-0.1485169416980402</v>
      </c>
    </row>
    <row r="38" spans="1:17" s="187" customFormat="1" ht="18" customHeight="1">
      <c r="A38" s="201" t="s">
        <v>255</v>
      </c>
      <c r="B38" s="200">
        <v>7651</v>
      </c>
      <c r="C38" s="196">
        <v>5</v>
      </c>
      <c r="D38" s="196">
        <f t="shared" si="0"/>
        <v>7656</v>
      </c>
      <c r="E38" s="199">
        <f t="shared" si="1"/>
        <v>0.005259339862169025</v>
      </c>
      <c r="F38" s="197">
        <v>2966</v>
      </c>
      <c r="G38" s="196">
        <v>27</v>
      </c>
      <c r="H38" s="196">
        <f t="shared" si="2"/>
        <v>2993</v>
      </c>
      <c r="I38" s="198">
        <f t="shared" si="3"/>
        <v>1.557968593384564</v>
      </c>
      <c r="J38" s="197">
        <v>47617</v>
      </c>
      <c r="K38" s="196">
        <v>271</v>
      </c>
      <c r="L38" s="196">
        <f t="shared" si="4"/>
        <v>47888</v>
      </c>
      <c r="M38" s="198">
        <f t="shared" si="5"/>
        <v>0.003928198490176633</v>
      </c>
      <c r="N38" s="197">
        <v>39612</v>
      </c>
      <c r="O38" s="196">
        <v>71</v>
      </c>
      <c r="P38" s="196">
        <f t="shared" si="6"/>
        <v>39683</v>
      </c>
      <c r="Q38" s="195">
        <f t="shared" si="7"/>
        <v>0.20676360154222206</v>
      </c>
    </row>
    <row r="39" spans="1:17" s="187" customFormat="1" ht="18" customHeight="1">
      <c r="A39" s="201" t="s">
        <v>256</v>
      </c>
      <c r="B39" s="200">
        <v>7621</v>
      </c>
      <c r="C39" s="196">
        <v>0</v>
      </c>
      <c r="D39" s="196">
        <f t="shared" si="0"/>
        <v>7621</v>
      </c>
      <c r="E39" s="199">
        <f t="shared" si="1"/>
        <v>0.005235296380562975</v>
      </c>
      <c r="F39" s="197">
        <v>8874</v>
      </c>
      <c r="G39" s="196">
        <v>16</v>
      </c>
      <c r="H39" s="196">
        <f t="shared" si="2"/>
        <v>8890</v>
      </c>
      <c r="I39" s="198">
        <f t="shared" si="3"/>
        <v>-0.1427446569178853</v>
      </c>
      <c r="J39" s="197">
        <v>73899</v>
      </c>
      <c r="K39" s="196">
        <v>41</v>
      </c>
      <c r="L39" s="196">
        <f t="shared" si="4"/>
        <v>73940</v>
      </c>
      <c r="M39" s="198">
        <f t="shared" si="5"/>
        <v>0.006065214591623376</v>
      </c>
      <c r="N39" s="197">
        <v>73723</v>
      </c>
      <c r="O39" s="196">
        <v>143</v>
      </c>
      <c r="P39" s="196">
        <f t="shared" si="6"/>
        <v>73866</v>
      </c>
      <c r="Q39" s="195">
        <f t="shared" si="7"/>
        <v>0.0010018140957950283</v>
      </c>
    </row>
    <row r="40" spans="1:17" s="187" customFormat="1" ht="18" customHeight="1">
      <c r="A40" s="201" t="s">
        <v>257</v>
      </c>
      <c r="B40" s="200">
        <v>6437</v>
      </c>
      <c r="C40" s="196">
        <v>508</v>
      </c>
      <c r="D40" s="196">
        <f t="shared" si="0"/>
        <v>6945</v>
      </c>
      <c r="E40" s="199">
        <f t="shared" si="1"/>
        <v>0.00477091370725756</v>
      </c>
      <c r="F40" s="197">
        <v>5167</v>
      </c>
      <c r="G40" s="196">
        <v>7</v>
      </c>
      <c r="H40" s="196">
        <f t="shared" si="2"/>
        <v>5174</v>
      </c>
      <c r="I40" s="198">
        <f t="shared" si="3"/>
        <v>0.34228836490143033</v>
      </c>
      <c r="J40" s="197">
        <v>66065</v>
      </c>
      <c r="K40" s="196">
        <v>655</v>
      </c>
      <c r="L40" s="196">
        <f t="shared" si="4"/>
        <v>66720</v>
      </c>
      <c r="M40" s="198">
        <f t="shared" si="5"/>
        <v>0.00547296615570884</v>
      </c>
      <c r="N40" s="197">
        <v>49390</v>
      </c>
      <c r="O40" s="196">
        <v>2216</v>
      </c>
      <c r="P40" s="196">
        <f t="shared" si="6"/>
        <v>51606</v>
      </c>
      <c r="Q40" s="195">
        <f t="shared" si="7"/>
        <v>0.2928729217532846</v>
      </c>
    </row>
    <row r="41" spans="1:17" s="187" customFormat="1" ht="18" customHeight="1">
      <c r="A41" s="201" t="s">
        <v>258</v>
      </c>
      <c r="B41" s="200">
        <v>6268</v>
      </c>
      <c r="C41" s="196">
        <v>91</v>
      </c>
      <c r="D41" s="196">
        <f t="shared" si="0"/>
        <v>6359</v>
      </c>
      <c r="E41" s="199">
        <f t="shared" si="1"/>
        <v>0.0043683571295105575</v>
      </c>
      <c r="F41" s="197">
        <v>6281</v>
      </c>
      <c r="G41" s="196">
        <v>265</v>
      </c>
      <c r="H41" s="196">
        <f t="shared" si="2"/>
        <v>6546</v>
      </c>
      <c r="I41" s="198">
        <f t="shared" si="3"/>
        <v>-0.028567063855789776</v>
      </c>
      <c r="J41" s="197">
        <v>56526</v>
      </c>
      <c r="K41" s="196">
        <v>912</v>
      </c>
      <c r="L41" s="196">
        <f t="shared" si="4"/>
        <v>57438</v>
      </c>
      <c r="M41" s="198">
        <f t="shared" si="5"/>
        <v>0.004711574191420929</v>
      </c>
      <c r="N41" s="197">
        <v>49783</v>
      </c>
      <c r="O41" s="196">
        <v>2147</v>
      </c>
      <c r="P41" s="196">
        <f t="shared" si="6"/>
        <v>51930</v>
      </c>
      <c r="Q41" s="195">
        <f t="shared" si="7"/>
        <v>0.10606585788561529</v>
      </c>
    </row>
    <row r="42" spans="1:17" s="187" customFormat="1" ht="18" customHeight="1">
      <c r="A42" s="201" t="s">
        <v>259</v>
      </c>
      <c r="B42" s="200">
        <v>6158</v>
      </c>
      <c r="C42" s="196">
        <v>56</v>
      </c>
      <c r="D42" s="196">
        <f t="shared" si="0"/>
        <v>6214</v>
      </c>
      <c r="E42" s="199">
        <f t="shared" si="1"/>
        <v>0.00426874841999978</v>
      </c>
      <c r="F42" s="197">
        <v>5452</v>
      </c>
      <c r="G42" s="196">
        <v>34</v>
      </c>
      <c r="H42" s="196">
        <f t="shared" si="2"/>
        <v>5486</v>
      </c>
      <c r="I42" s="198">
        <f t="shared" si="3"/>
        <v>0.1327014218009479</v>
      </c>
      <c r="J42" s="197">
        <v>49900</v>
      </c>
      <c r="K42" s="196">
        <v>402</v>
      </c>
      <c r="L42" s="196">
        <f t="shared" si="4"/>
        <v>50302</v>
      </c>
      <c r="M42" s="198">
        <f t="shared" si="5"/>
        <v>0.004126216180522573</v>
      </c>
      <c r="N42" s="197">
        <v>48963</v>
      </c>
      <c r="O42" s="196">
        <v>649</v>
      </c>
      <c r="P42" s="196">
        <f t="shared" si="6"/>
        <v>49612</v>
      </c>
      <c r="Q42" s="195">
        <f t="shared" si="7"/>
        <v>0.013907925501894791</v>
      </c>
    </row>
    <row r="43" spans="1:17" s="187" customFormat="1" ht="18" customHeight="1">
      <c r="A43" s="201" t="s">
        <v>260</v>
      </c>
      <c r="B43" s="200">
        <v>5675</v>
      </c>
      <c r="C43" s="196">
        <v>4</v>
      </c>
      <c r="D43" s="196">
        <f t="shared" si="0"/>
        <v>5679</v>
      </c>
      <c r="E43" s="199">
        <f t="shared" si="1"/>
        <v>0.0039012266297358787</v>
      </c>
      <c r="F43" s="197">
        <v>5276</v>
      </c>
      <c r="G43" s="196">
        <v>23</v>
      </c>
      <c r="H43" s="196">
        <f t="shared" si="2"/>
        <v>5299</v>
      </c>
      <c r="I43" s="198">
        <f t="shared" si="3"/>
        <v>0.07171164370635963</v>
      </c>
      <c r="J43" s="197">
        <v>44729</v>
      </c>
      <c r="K43" s="196">
        <v>58</v>
      </c>
      <c r="L43" s="196">
        <f t="shared" si="4"/>
        <v>44787</v>
      </c>
      <c r="M43" s="198">
        <f t="shared" si="5"/>
        <v>0.0036738269666626473</v>
      </c>
      <c r="N43" s="197">
        <v>47841</v>
      </c>
      <c r="O43" s="196">
        <v>150</v>
      </c>
      <c r="P43" s="196">
        <f t="shared" si="6"/>
        <v>47991</v>
      </c>
      <c r="Q43" s="195">
        <f t="shared" si="7"/>
        <v>-0.06676251797211974</v>
      </c>
    </row>
    <row r="44" spans="1:17" s="187" customFormat="1" ht="18" customHeight="1">
      <c r="A44" s="201" t="s">
        <v>261</v>
      </c>
      <c r="B44" s="200">
        <v>5663</v>
      </c>
      <c r="C44" s="196">
        <v>2</v>
      </c>
      <c r="D44" s="196">
        <f t="shared" si="0"/>
        <v>5665</v>
      </c>
      <c r="E44" s="199">
        <f t="shared" si="1"/>
        <v>0.003891609237093459</v>
      </c>
      <c r="F44" s="197">
        <v>4099</v>
      </c>
      <c r="G44" s="196">
        <v>29</v>
      </c>
      <c r="H44" s="196">
        <f t="shared" si="2"/>
        <v>4128</v>
      </c>
      <c r="I44" s="198">
        <f t="shared" si="3"/>
        <v>0.3723352713178294</v>
      </c>
      <c r="J44" s="197">
        <v>50191</v>
      </c>
      <c r="K44" s="196">
        <v>103</v>
      </c>
      <c r="L44" s="196">
        <f t="shared" si="4"/>
        <v>50294</v>
      </c>
      <c r="M44" s="198">
        <f t="shared" si="5"/>
        <v>0.004125559949568651</v>
      </c>
      <c r="N44" s="197">
        <v>32354</v>
      </c>
      <c r="O44" s="196">
        <v>111</v>
      </c>
      <c r="P44" s="196">
        <f t="shared" si="6"/>
        <v>32465</v>
      </c>
      <c r="Q44" s="195">
        <f t="shared" si="7"/>
        <v>0.5491760357307871</v>
      </c>
    </row>
    <row r="45" spans="1:17" s="187" customFormat="1" ht="18" customHeight="1">
      <c r="A45" s="201" t="s">
        <v>262</v>
      </c>
      <c r="B45" s="200">
        <v>5558</v>
      </c>
      <c r="C45" s="196">
        <v>27</v>
      </c>
      <c r="D45" s="196">
        <f t="shared" si="0"/>
        <v>5585</v>
      </c>
      <c r="E45" s="199">
        <f t="shared" si="1"/>
        <v>0.0038366527077082027</v>
      </c>
      <c r="F45" s="197">
        <v>4980</v>
      </c>
      <c r="G45" s="196">
        <v>223</v>
      </c>
      <c r="H45" s="196">
        <f t="shared" si="2"/>
        <v>5203</v>
      </c>
      <c r="I45" s="198">
        <f t="shared" si="3"/>
        <v>0.07341918124159141</v>
      </c>
      <c r="J45" s="197">
        <v>45809</v>
      </c>
      <c r="K45" s="196">
        <v>188</v>
      </c>
      <c r="L45" s="196">
        <f t="shared" si="4"/>
        <v>45997</v>
      </c>
      <c r="M45" s="198">
        <f t="shared" si="5"/>
        <v>0.003773081898443338</v>
      </c>
      <c r="N45" s="197">
        <v>43413</v>
      </c>
      <c r="O45" s="196">
        <v>742</v>
      </c>
      <c r="P45" s="196">
        <f t="shared" si="6"/>
        <v>44155</v>
      </c>
      <c r="Q45" s="195">
        <f t="shared" si="7"/>
        <v>0.041716679877703555</v>
      </c>
    </row>
    <row r="46" spans="1:17" s="187" customFormat="1" ht="18" customHeight="1">
      <c r="A46" s="201" t="s">
        <v>263</v>
      </c>
      <c r="B46" s="200">
        <v>5448</v>
      </c>
      <c r="C46" s="196">
        <v>92</v>
      </c>
      <c r="D46" s="196">
        <f t="shared" si="0"/>
        <v>5540</v>
      </c>
      <c r="E46" s="199">
        <f t="shared" si="1"/>
        <v>0.0038057396599289963</v>
      </c>
      <c r="F46" s="197">
        <v>4450</v>
      </c>
      <c r="G46" s="196">
        <v>490</v>
      </c>
      <c r="H46" s="196">
        <f t="shared" si="2"/>
        <v>4940</v>
      </c>
      <c r="I46" s="198">
        <f t="shared" si="3"/>
        <v>0.12145748987854255</v>
      </c>
      <c r="J46" s="197">
        <v>42390</v>
      </c>
      <c r="K46" s="196">
        <v>1173</v>
      </c>
      <c r="L46" s="196">
        <f t="shared" si="4"/>
        <v>43563</v>
      </c>
      <c r="M46" s="198">
        <f t="shared" si="5"/>
        <v>0.003573423630712593</v>
      </c>
      <c r="N46" s="197">
        <v>37607</v>
      </c>
      <c r="O46" s="196">
        <v>1669</v>
      </c>
      <c r="P46" s="196">
        <f t="shared" si="6"/>
        <v>39276</v>
      </c>
      <c r="Q46" s="195">
        <f t="shared" si="7"/>
        <v>0.10915062633669415</v>
      </c>
    </row>
    <row r="47" spans="1:17" s="187" customFormat="1" ht="18" customHeight="1">
      <c r="A47" s="201" t="s">
        <v>264</v>
      </c>
      <c r="B47" s="200">
        <v>2147</v>
      </c>
      <c r="C47" s="196">
        <v>3265</v>
      </c>
      <c r="D47" s="196">
        <f t="shared" si="0"/>
        <v>5412</v>
      </c>
      <c r="E47" s="199">
        <f t="shared" si="1"/>
        <v>0.0037178092129125863</v>
      </c>
      <c r="F47" s="197">
        <v>929</v>
      </c>
      <c r="G47" s="196">
        <v>1483</v>
      </c>
      <c r="H47" s="196">
        <f t="shared" si="2"/>
        <v>2412</v>
      </c>
      <c r="I47" s="198">
        <f t="shared" si="3"/>
        <v>1.243781094527363</v>
      </c>
      <c r="J47" s="197">
        <v>14291</v>
      </c>
      <c r="K47" s="196">
        <v>26435</v>
      </c>
      <c r="L47" s="196">
        <f t="shared" si="4"/>
        <v>40726</v>
      </c>
      <c r="M47" s="198">
        <f t="shared" si="5"/>
        <v>0.003340707728678031</v>
      </c>
      <c r="N47" s="197">
        <v>10969</v>
      </c>
      <c r="O47" s="196">
        <v>19141</v>
      </c>
      <c r="P47" s="196">
        <f t="shared" si="6"/>
        <v>30110</v>
      </c>
      <c r="Q47" s="195">
        <f t="shared" si="7"/>
        <v>0.35257389571570896</v>
      </c>
    </row>
    <row r="48" spans="1:17" s="187" customFormat="1" ht="18" customHeight="1">
      <c r="A48" s="466" t="s">
        <v>265</v>
      </c>
      <c r="B48" s="467">
        <v>5375</v>
      </c>
      <c r="C48" s="468">
        <v>36</v>
      </c>
      <c r="D48" s="468">
        <f t="shared" si="0"/>
        <v>5411</v>
      </c>
      <c r="E48" s="469">
        <f t="shared" si="1"/>
        <v>0.0037171222562952704</v>
      </c>
      <c r="F48" s="470">
        <v>5619</v>
      </c>
      <c r="G48" s="468"/>
      <c r="H48" s="468">
        <f t="shared" si="2"/>
        <v>5619</v>
      </c>
      <c r="I48" s="471">
        <f t="shared" si="3"/>
        <v>-0.03701726285815976</v>
      </c>
      <c r="J48" s="470">
        <v>52605</v>
      </c>
      <c r="K48" s="468">
        <v>582</v>
      </c>
      <c r="L48" s="468">
        <f t="shared" si="4"/>
        <v>53187</v>
      </c>
      <c r="M48" s="471">
        <f t="shared" si="5"/>
        <v>0.004362869468280667</v>
      </c>
      <c r="N48" s="470">
        <v>47564</v>
      </c>
      <c r="O48" s="468">
        <v>2070</v>
      </c>
      <c r="P48" s="468">
        <f t="shared" si="6"/>
        <v>49634</v>
      </c>
      <c r="Q48" s="472">
        <f t="shared" si="7"/>
        <v>0.0715839948422452</v>
      </c>
    </row>
    <row r="49" spans="1:17" s="187" customFormat="1" ht="18" customHeight="1">
      <c r="A49" s="201" t="s">
        <v>266</v>
      </c>
      <c r="B49" s="200">
        <v>4651</v>
      </c>
      <c r="C49" s="196">
        <v>19</v>
      </c>
      <c r="D49" s="196">
        <f t="shared" si="0"/>
        <v>4670</v>
      </c>
      <c r="E49" s="199">
        <f t="shared" si="1"/>
        <v>0.0032080874028643344</v>
      </c>
      <c r="F49" s="197">
        <v>3566</v>
      </c>
      <c r="G49" s="196">
        <v>23</v>
      </c>
      <c r="H49" s="196">
        <f t="shared" si="2"/>
        <v>3589</v>
      </c>
      <c r="I49" s="198">
        <f t="shared" si="3"/>
        <v>0.3011981053218167</v>
      </c>
      <c r="J49" s="197">
        <v>39417</v>
      </c>
      <c r="K49" s="196">
        <v>154</v>
      </c>
      <c r="L49" s="196">
        <f t="shared" si="4"/>
        <v>39571</v>
      </c>
      <c r="M49" s="198">
        <f t="shared" si="5"/>
        <v>0.003245964384705553</v>
      </c>
      <c r="N49" s="197">
        <v>33869</v>
      </c>
      <c r="O49" s="196">
        <v>208</v>
      </c>
      <c r="P49" s="196">
        <f t="shared" si="6"/>
        <v>34077</v>
      </c>
      <c r="Q49" s="195">
        <f t="shared" si="7"/>
        <v>0.16122311236317755</v>
      </c>
    </row>
    <row r="50" spans="1:17" s="187" customFormat="1" ht="18" customHeight="1">
      <c r="A50" s="201" t="s">
        <v>267</v>
      </c>
      <c r="B50" s="200">
        <v>4381</v>
      </c>
      <c r="C50" s="196">
        <v>88</v>
      </c>
      <c r="D50" s="196">
        <f t="shared" si="0"/>
        <v>4469</v>
      </c>
      <c r="E50" s="199">
        <f t="shared" si="1"/>
        <v>0.003070009122783878</v>
      </c>
      <c r="F50" s="197">
        <v>4185</v>
      </c>
      <c r="G50" s="196">
        <v>9</v>
      </c>
      <c r="H50" s="196">
        <f t="shared" si="2"/>
        <v>4194</v>
      </c>
      <c r="I50" s="198">
        <f t="shared" si="3"/>
        <v>0.0655698617072007</v>
      </c>
      <c r="J50" s="197">
        <v>49821</v>
      </c>
      <c r="K50" s="196">
        <v>184</v>
      </c>
      <c r="L50" s="196">
        <f t="shared" si="4"/>
        <v>50005</v>
      </c>
      <c r="M50" s="198">
        <f t="shared" si="5"/>
        <v>0.004101853606358221</v>
      </c>
      <c r="N50" s="197">
        <v>41973</v>
      </c>
      <c r="O50" s="196">
        <v>600</v>
      </c>
      <c r="P50" s="196">
        <f t="shared" si="6"/>
        <v>42573</v>
      </c>
      <c r="Q50" s="195">
        <f t="shared" si="7"/>
        <v>0.17457073732177664</v>
      </c>
    </row>
    <row r="51" spans="1:17" s="187" customFormat="1" ht="18" customHeight="1">
      <c r="A51" s="201" t="s">
        <v>268</v>
      </c>
      <c r="B51" s="200">
        <v>4434</v>
      </c>
      <c r="C51" s="196">
        <v>3</v>
      </c>
      <c r="D51" s="196">
        <f t="shared" si="0"/>
        <v>4437</v>
      </c>
      <c r="E51" s="199">
        <f t="shared" si="1"/>
        <v>0.0030480265110297755</v>
      </c>
      <c r="F51" s="197">
        <v>3720</v>
      </c>
      <c r="G51" s="196">
        <v>2</v>
      </c>
      <c r="H51" s="196">
        <f t="shared" si="2"/>
        <v>3722</v>
      </c>
      <c r="I51" s="198">
        <f t="shared" si="3"/>
        <v>0.19210102095647508</v>
      </c>
      <c r="J51" s="197">
        <v>42910</v>
      </c>
      <c r="K51" s="196">
        <v>85</v>
      </c>
      <c r="L51" s="196">
        <f t="shared" si="4"/>
        <v>42995</v>
      </c>
      <c r="M51" s="198">
        <f t="shared" si="5"/>
        <v>0.0035268312329841366</v>
      </c>
      <c r="N51" s="197">
        <v>44541</v>
      </c>
      <c r="O51" s="196">
        <v>146</v>
      </c>
      <c r="P51" s="196">
        <f t="shared" si="6"/>
        <v>44687</v>
      </c>
      <c r="Q51" s="195">
        <f t="shared" si="7"/>
        <v>-0.03786336070893104</v>
      </c>
    </row>
    <row r="52" spans="1:17" s="187" customFormat="1" ht="18" customHeight="1">
      <c r="A52" s="201" t="s">
        <v>269</v>
      </c>
      <c r="B52" s="200">
        <v>1501</v>
      </c>
      <c r="C52" s="196">
        <v>2903</v>
      </c>
      <c r="D52" s="196">
        <f t="shared" si="0"/>
        <v>4404</v>
      </c>
      <c r="E52" s="199">
        <f t="shared" si="1"/>
        <v>0.003025356942658357</v>
      </c>
      <c r="F52" s="197">
        <v>1476</v>
      </c>
      <c r="G52" s="196">
        <v>2999</v>
      </c>
      <c r="H52" s="196">
        <f t="shared" si="2"/>
        <v>4475</v>
      </c>
      <c r="I52" s="198">
        <f t="shared" si="3"/>
        <v>-0.015865921787709514</v>
      </c>
      <c r="J52" s="197">
        <v>14421</v>
      </c>
      <c r="K52" s="196">
        <v>29632</v>
      </c>
      <c r="L52" s="196">
        <f t="shared" si="4"/>
        <v>44053</v>
      </c>
      <c r="M52" s="198">
        <f t="shared" si="5"/>
        <v>0.0036136177766403106</v>
      </c>
      <c r="N52" s="197">
        <v>15045</v>
      </c>
      <c r="O52" s="196">
        <v>29902</v>
      </c>
      <c r="P52" s="196">
        <f t="shared" si="6"/>
        <v>44947</v>
      </c>
      <c r="Q52" s="195">
        <f t="shared" si="7"/>
        <v>-0.01989009277593612</v>
      </c>
    </row>
    <row r="53" spans="1:17" s="187" customFormat="1" ht="18" customHeight="1">
      <c r="A53" s="466" t="s">
        <v>270</v>
      </c>
      <c r="B53" s="467">
        <v>3247</v>
      </c>
      <c r="C53" s="468">
        <v>526</v>
      </c>
      <c r="D53" s="468">
        <f t="shared" si="0"/>
        <v>3773</v>
      </c>
      <c r="E53" s="469">
        <f t="shared" si="1"/>
        <v>0.0025918873171321484</v>
      </c>
      <c r="F53" s="470">
        <v>2714</v>
      </c>
      <c r="G53" s="468">
        <v>649</v>
      </c>
      <c r="H53" s="468">
        <f t="shared" si="2"/>
        <v>3363</v>
      </c>
      <c r="I53" s="471">
        <f t="shared" si="3"/>
        <v>0.12191495688373477</v>
      </c>
      <c r="J53" s="470">
        <v>21687</v>
      </c>
      <c r="K53" s="468">
        <v>5336</v>
      </c>
      <c r="L53" s="468">
        <f t="shared" si="4"/>
        <v>27023</v>
      </c>
      <c r="M53" s="471">
        <f t="shared" si="5"/>
        <v>0.0022166661334790164</v>
      </c>
      <c r="N53" s="470">
        <v>22203</v>
      </c>
      <c r="O53" s="468">
        <v>5309</v>
      </c>
      <c r="P53" s="468">
        <f t="shared" si="6"/>
        <v>27512</v>
      </c>
      <c r="Q53" s="472">
        <f t="shared" si="7"/>
        <v>-0.01777406222739164</v>
      </c>
    </row>
    <row r="54" spans="1:17" s="187" customFormat="1" ht="18" customHeight="1">
      <c r="A54" s="201" t="s">
        <v>271</v>
      </c>
      <c r="B54" s="200">
        <v>1956</v>
      </c>
      <c r="C54" s="196">
        <v>1368</v>
      </c>
      <c r="D54" s="196">
        <f t="shared" si="0"/>
        <v>3324</v>
      </c>
      <c r="E54" s="199">
        <f t="shared" si="1"/>
        <v>0.0022834437959573977</v>
      </c>
      <c r="F54" s="197">
        <v>1698</v>
      </c>
      <c r="G54" s="196">
        <v>1560</v>
      </c>
      <c r="H54" s="196">
        <f t="shared" si="2"/>
        <v>3258</v>
      </c>
      <c r="I54" s="198">
        <f t="shared" si="3"/>
        <v>0.0202578268876612</v>
      </c>
      <c r="J54" s="197">
        <v>14179</v>
      </c>
      <c r="K54" s="196">
        <v>13427</v>
      </c>
      <c r="L54" s="196">
        <f t="shared" si="4"/>
        <v>27606</v>
      </c>
      <c r="M54" s="198">
        <f t="shared" si="5"/>
        <v>0.002264488964246077</v>
      </c>
      <c r="N54" s="197">
        <v>14766</v>
      </c>
      <c r="O54" s="196">
        <v>11289</v>
      </c>
      <c r="P54" s="196">
        <f t="shared" si="6"/>
        <v>26055</v>
      </c>
      <c r="Q54" s="195">
        <f t="shared" si="7"/>
        <v>0.059527921704087605</v>
      </c>
    </row>
    <row r="55" spans="1:17" s="187" customFormat="1" ht="18" customHeight="1">
      <c r="A55" s="201" t="s">
        <v>272</v>
      </c>
      <c r="B55" s="200">
        <v>3298</v>
      </c>
      <c r="C55" s="196">
        <v>11</v>
      </c>
      <c r="D55" s="196">
        <f t="shared" si="0"/>
        <v>3309</v>
      </c>
      <c r="E55" s="199">
        <f t="shared" si="1"/>
        <v>0.0022731394466976623</v>
      </c>
      <c r="F55" s="197">
        <v>3808</v>
      </c>
      <c r="G55" s="196">
        <v>6</v>
      </c>
      <c r="H55" s="196">
        <f t="shared" si="2"/>
        <v>3814</v>
      </c>
      <c r="I55" s="198">
        <f t="shared" si="3"/>
        <v>-0.13240692186680647</v>
      </c>
      <c r="J55" s="197">
        <v>28203</v>
      </c>
      <c r="K55" s="196">
        <v>149</v>
      </c>
      <c r="L55" s="196">
        <f t="shared" si="4"/>
        <v>28352</v>
      </c>
      <c r="M55" s="198">
        <f t="shared" si="5"/>
        <v>0.002325682500699296</v>
      </c>
      <c r="N55" s="197">
        <v>31240</v>
      </c>
      <c r="O55" s="196">
        <v>256</v>
      </c>
      <c r="P55" s="196">
        <f t="shared" si="6"/>
        <v>31496</v>
      </c>
      <c r="Q55" s="195">
        <f t="shared" si="7"/>
        <v>-0.09982219964439931</v>
      </c>
    </row>
    <row r="56" spans="1:17" s="187" customFormat="1" ht="18" customHeight="1">
      <c r="A56" s="201" t="s">
        <v>273</v>
      </c>
      <c r="B56" s="200">
        <v>2977</v>
      </c>
      <c r="C56" s="196">
        <v>6</v>
      </c>
      <c r="D56" s="196">
        <f t="shared" si="0"/>
        <v>2983</v>
      </c>
      <c r="E56" s="199">
        <f t="shared" si="1"/>
        <v>0.002049191589452743</v>
      </c>
      <c r="F56" s="197">
        <v>2580</v>
      </c>
      <c r="G56" s="196">
        <v>18</v>
      </c>
      <c r="H56" s="196">
        <f t="shared" si="2"/>
        <v>2598</v>
      </c>
      <c r="I56" s="198">
        <f t="shared" si="3"/>
        <v>0.14819091608929935</v>
      </c>
      <c r="J56" s="197">
        <v>22415</v>
      </c>
      <c r="K56" s="196">
        <v>32</v>
      </c>
      <c r="L56" s="196">
        <f t="shared" si="4"/>
        <v>22447</v>
      </c>
      <c r="M56" s="198">
        <f t="shared" si="5"/>
        <v>0.0018413020278356764</v>
      </c>
      <c r="N56" s="197">
        <v>22140</v>
      </c>
      <c r="O56" s="196">
        <v>597</v>
      </c>
      <c r="P56" s="196">
        <f t="shared" si="6"/>
        <v>22737</v>
      </c>
      <c r="Q56" s="195">
        <f t="shared" si="7"/>
        <v>-0.012754541056427815</v>
      </c>
    </row>
    <row r="57" spans="1:17" s="187" customFormat="1" ht="18" customHeight="1">
      <c r="A57" s="201" t="s">
        <v>274</v>
      </c>
      <c r="B57" s="200">
        <v>2582</v>
      </c>
      <c r="C57" s="196">
        <v>0</v>
      </c>
      <c r="D57" s="196">
        <f t="shared" si="0"/>
        <v>2582</v>
      </c>
      <c r="E57" s="199">
        <f t="shared" si="1"/>
        <v>0.0017737219859091458</v>
      </c>
      <c r="F57" s="197">
        <v>2952</v>
      </c>
      <c r="G57" s="196">
        <v>4</v>
      </c>
      <c r="H57" s="196">
        <f t="shared" si="2"/>
        <v>2956</v>
      </c>
      <c r="I57" s="198">
        <f t="shared" si="3"/>
        <v>-0.1265223274695535</v>
      </c>
      <c r="J57" s="197">
        <v>26611</v>
      </c>
      <c r="K57" s="196">
        <v>102</v>
      </c>
      <c r="L57" s="196">
        <f t="shared" si="4"/>
        <v>26713</v>
      </c>
      <c r="M57" s="198">
        <f t="shared" si="5"/>
        <v>0.0021912371840145423</v>
      </c>
      <c r="N57" s="197">
        <v>25505</v>
      </c>
      <c r="O57" s="196">
        <v>185</v>
      </c>
      <c r="P57" s="196">
        <f t="shared" si="6"/>
        <v>25690</v>
      </c>
      <c r="Q57" s="195">
        <f t="shared" si="7"/>
        <v>0.03982094200077846</v>
      </c>
    </row>
    <row r="58" spans="1:17" s="187" customFormat="1" ht="18" customHeight="1" thickBot="1">
      <c r="A58" s="194" t="s">
        <v>275</v>
      </c>
      <c r="B58" s="193">
        <v>148664</v>
      </c>
      <c r="C58" s="189">
        <v>31105</v>
      </c>
      <c r="D58" s="189">
        <f t="shared" si="0"/>
        <v>179769</v>
      </c>
      <c r="E58" s="192">
        <f t="shared" si="1"/>
        <v>0.12349350413822666</v>
      </c>
      <c r="F58" s="190">
        <v>119538</v>
      </c>
      <c r="G58" s="189">
        <v>34414</v>
      </c>
      <c r="H58" s="189">
        <f t="shared" si="2"/>
        <v>153952</v>
      </c>
      <c r="I58" s="191">
        <f t="shared" si="3"/>
        <v>0.16769512575348156</v>
      </c>
      <c r="J58" s="190">
        <v>1189840</v>
      </c>
      <c r="K58" s="189">
        <v>296183</v>
      </c>
      <c r="L58" s="189">
        <f t="shared" si="4"/>
        <v>1486023</v>
      </c>
      <c r="M58" s="191">
        <f t="shared" si="5"/>
        <v>0.12189678635498978</v>
      </c>
      <c r="N58" s="190">
        <v>994714</v>
      </c>
      <c r="O58" s="189">
        <v>305217</v>
      </c>
      <c r="P58" s="189">
        <f t="shared" si="6"/>
        <v>1299931</v>
      </c>
      <c r="Q58" s="188">
        <f t="shared" si="7"/>
        <v>0.14315529055003684</v>
      </c>
    </row>
    <row r="59" ht="15" thickTop="1">
      <c r="A59" s="121" t="s">
        <v>49</v>
      </c>
    </row>
    <row r="60" ht="14.25" customHeight="1">
      <c r="A60" s="94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9:Q65536 I59:I65536 I3 Q3">
    <cfRule type="cellIs" priority="2" dxfId="91" operator="lessThan" stopIfTrue="1">
      <formula>0</formula>
    </cfRule>
  </conditionalFormatting>
  <conditionalFormatting sqref="Q8:Q58 I8:I58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Septiembre 2012</dc:title>
  <dc:subject/>
  <dc:creator>Juan Carlos Torres Camargo</dc:creator>
  <cp:keywords/>
  <dc:description/>
  <cp:lastModifiedBy>Pedro Leon</cp:lastModifiedBy>
  <cp:lastPrinted>2012-04-16T14:34:54Z</cp:lastPrinted>
  <dcterms:created xsi:type="dcterms:W3CDTF">2011-06-09T20:44:59Z</dcterms:created>
  <dcterms:modified xsi:type="dcterms:W3CDTF">2012-11-21T20:59:45Z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AEVVZYF6TF2M-634-467</vt:lpwstr>
  </property>
  <property fmtid="{D5CDD505-2E9C-101B-9397-08002B2CF9AE}" pid="3" name="_dlc_DocIdItemGuid">
    <vt:lpwstr>c0ca70a6-34bf-45e2-aeff-b9362099fa64</vt:lpwstr>
  </property>
  <property fmtid="{D5CDD505-2E9C-101B-9397-08002B2CF9AE}" pid="4" name="_dlc_DocIdUrl">
    <vt:lpwstr>http://www.aerocivil.gov.co/AAeronautica/Estadisticas/TAereo/EOperacionales/BolPubAnte/_layouts/DocIdRedir.aspx?ID=AEVVZYF6TF2M-634-467, AEVVZYF6TF2M-634-467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113.000000000000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2012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